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2.THANH MAI\NĂM 2026\CÔNG KHAI NGÂN SÁCH\Công khai ngân sách 6 tháng đầu năm\"/>
    </mc:Choice>
  </mc:AlternateContent>
  <xr:revisionPtr revIDLastSave="0" documentId="13_ncr:1_{6DBE6465-92E0-4D92-AC6E-CD3232D9AB6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54 " sheetId="6" r:id="rId1"/>
    <sheet name="55 " sheetId="7" r:id="rId2"/>
    <sheet name="56.1." sheetId="8" r:id="rId3"/>
  </sheets>
  <definedNames>
    <definedName name="___CON1">#REF!</definedName>
    <definedName name="___CON2">#REF!</definedName>
    <definedName name="___NET2">#REF!</definedName>
    <definedName name="__CON1">#REF!</definedName>
    <definedName name="__CON2">#REF!</definedName>
    <definedName name="__NET2">#REF!</definedName>
    <definedName name="_1">#REF!</definedName>
    <definedName name="_2">#REF!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DP">#REF!</definedName>
    <definedName name="AKHAC">#REF!</definedName>
    <definedName name="ALTINH">#REF!</definedName>
    <definedName name="ANN">#REF!</definedName>
    <definedName name="ANQD">#REF!</definedName>
    <definedName name="ANQQH">#REF!</definedName>
    <definedName name="ANSNN">#REF!</definedName>
    <definedName name="ANSNNxnk">#REF!</definedName>
    <definedName name="Anguon">#REF!</definedName>
    <definedName name="APC">#REF!</definedName>
    <definedName name="ATW">#REF!</definedName>
    <definedName name="B">#REF!</definedName>
    <definedName name="BB">#REF!</definedName>
    <definedName name="BOQ">#REF!</definedName>
    <definedName name="BVCISUMMARY">#REF!</definedName>
    <definedName name="BVTINH" localSheetId="1" hidden="1">{"'Sheet1'!$L$16"}</definedName>
    <definedName name="BVTINH" localSheetId="2" hidden="1">{"'Sheet1'!$L$16"}</definedName>
    <definedName name="BVTINH" hidden="1">{"'Sheet1'!$L$16"}</definedName>
    <definedName name="C_">#REF!</definedName>
    <definedName name="Can_doi">#REF!</definedName>
    <definedName name="CC">#REF!</definedName>
    <definedName name="CLVL">#REF!</definedName>
    <definedName name="COMMON">#REF!</definedName>
    <definedName name="CON_EQP_COS">#REF!</definedName>
    <definedName name="COVER">#REF!</definedName>
    <definedName name="CPC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_xlnm.Database">#REF!</definedName>
    <definedName name="DKTINH" localSheetId="1" hidden="1">{"'Sheet1'!$L$16"}</definedName>
    <definedName name="DKTINH" localSheetId="2" hidden="1">{"'Sheet1'!$L$16"}</definedName>
    <definedName name="DKTINH" hidden="1">{"'Sheet1'!$L$16"}</definedName>
    <definedName name="DNNN">#REF!</definedName>
    <definedName name="DSUMDATA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uji">#REF!</definedName>
    <definedName name="g" localSheetId="1" hidden="1">{"'Sheet1'!$L$16"}</definedName>
    <definedName name="g" localSheetId="2" hidden="1">{"'Sheet1'!$L$16"}</definedName>
    <definedName name="g" hidden="1">{"'Sheet1'!$L$16"}</definedName>
    <definedName name="h" localSheetId="1" hidden="1">{"'Sheet1'!$L$16"}</definedName>
    <definedName name="h" localSheetId="2" hidden="1">{"'Sheet1'!$L$16"}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IDLAB_COST">#REF!</definedName>
    <definedName name="INDMANP">#REF!</definedName>
    <definedName name="Khac">#REF!</definedName>
    <definedName name="Khong_can_doi">#REF!</definedName>
    <definedName name="LN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QD">#REF!</definedName>
    <definedName name="NQQH">#REF!</definedName>
    <definedName name="NSNN">#REF!</definedName>
    <definedName name="PC">#REF!</definedName>
    <definedName name="PK">#REF!</definedName>
    <definedName name="_xlnm.Print_Area" localSheetId="0">'54 '!$A$1:$G$88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han_cap">#REF!</definedName>
    <definedName name="Phi_le_phi">#REF!</definedName>
    <definedName name="SORT">#REF!</definedName>
    <definedName name="SPEC">#REF!</definedName>
    <definedName name="SPECSUMMARY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W">#REF!</definedName>
    <definedName name="VARIINST">#REF!</definedName>
    <definedName name="VARIPURC">#REF!</definedName>
    <definedName name="W">#REF!</definedName>
    <definedName name="X">#REF!</definedName>
    <definedName name="Z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6" l="1"/>
  <c r="E15" i="8"/>
  <c r="E12" i="8"/>
  <c r="E11" i="8" s="1"/>
  <c r="D11" i="8"/>
  <c r="D35" i="6"/>
  <c r="E42" i="6" l="1"/>
  <c r="C68" i="6"/>
  <c r="E68" i="6"/>
  <c r="E73" i="6"/>
  <c r="F73" i="6" s="1"/>
  <c r="E72" i="6"/>
  <c r="F72" i="6" s="1"/>
  <c r="D47" i="6"/>
  <c r="E48" i="6"/>
  <c r="E70" i="6"/>
  <c r="F70" i="6" s="1"/>
  <c r="E49" i="6"/>
  <c r="E69" i="6"/>
  <c r="E47" i="6"/>
  <c r="E41" i="6"/>
  <c r="E40" i="6"/>
  <c r="E39" i="6"/>
  <c r="C41" i="6"/>
  <c r="E37" i="6"/>
  <c r="E22" i="7" l="1"/>
  <c r="F24" i="7"/>
  <c r="E11" i="7"/>
  <c r="E27" i="6"/>
  <c r="F27" i="6" s="1"/>
  <c r="E28" i="6"/>
  <c r="F28" i="6" s="1"/>
  <c r="E26" i="6"/>
  <c r="E24" i="6"/>
  <c r="E18" i="6"/>
  <c r="F18" i="6" s="1"/>
  <c r="E19" i="6"/>
  <c r="E20" i="6"/>
  <c r="E21" i="6"/>
  <c r="E17" i="6"/>
  <c r="F17" i="6" s="1"/>
  <c r="D9" i="6"/>
  <c r="C30" i="6"/>
  <c r="F47" i="8"/>
  <c r="F48" i="8"/>
  <c r="F50" i="8"/>
  <c r="F51" i="8"/>
  <c r="F13" i="7"/>
  <c r="F14" i="7"/>
  <c r="F15" i="7"/>
  <c r="F17" i="7"/>
  <c r="F19" i="7"/>
  <c r="F25" i="7"/>
  <c r="D13" i="7"/>
  <c r="E13" i="7"/>
  <c r="C13" i="7"/>
  <c r="C50" i="7"/>
  <c r="D16" i="6"/>
  <c r="D52" i="7" s="1"/>
  <c r="C16" i="6"/>
  <c r="C52" i="7" s="1"/>
  <c r="D23" i="6"/>
  <c r="D50" i="7" s="1"/>
  <c r="C23" i="6"/>
  <c r="C15" i="6" l="1"/>
  <c r="C49" i="7"/>
  <c r="E23" i="6"/>
  <c r="E50" i="7" s="1"/>
  <c r="F50" i="7" s="1"/>
  <c r="E16" i="6"/>
  <c r="E52" i="7" s="1"/>
  <c r="F52" i="7" s="1"/>
  <c r="D15" i="6"/>
  <c r="F16" i="6"/>
  <c r="E15" i="6" l="1"/>
  <c r="F15" i="6" s="1"/>
  <c r="F23" i="6"/>
  <c r="E49" i="7"/>
  <c r="F49" i="7" s="1"/>
  <c r="D49" i="7"/>
  <c r="E10" i="6"/>
  <c r="F10" i="6" s="1"/>
  <c r="D15" i="8"/>
  <c r="C36" i="8"/>
  <c r="F46" i="8"/>
  <c r="D38" i="8"/>
  <c r="D36" i="8" s="1"/>
  <c r="E38" i="8"/>
  <c r="E36" i="8" s="1"/>
  <c r="C38" i="8"/>
  <c r="C47" i="8"/>
  <c r="D38" i="6"/>
  <c r="F38" i="8" l="1"/>
  <c r="F36" i="8"/>
  <c r="E9" i="6"/>
  <c r="D36" i="6" l="1"/>
  <c r="E36" i="6"/>
  <c r="E35" i="6" s="1"/>
  <c r="C38" i="6"/>
  <c r="C36" i="6" s="1"/>
  <c r="D60" i="6"/>
  <c r="D58" i="6" s="1"/>
  <c r="E60" i="6"/>
  <c r="E58" i="6" s="1"/>
  <c r="F6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C69" i="6"/>
  <c r="F12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C11" i="8"/>
  <c r="E10" i="8"/>
  <c r="E9" i="8" s="1"/>
  <c r="D10" i="8"/>
  <c r="D9" i="8" s="1"/>
  <c r="C15" i="8"/>
  <c r="F21" i="6"/>
  <c r="F24" i="6"/>
  <c r="F25" i="6"/>
  <c r="F19" i="6"/>
  <c r="E21" i="7"/>
  <c r="E35" i="7"/>
  <c r="F35" i="7" s="1"/>
  <c r="D21" i="7"/>
  <c r="D10" i="7" s="1"/>
  <c r="D9" i="7" s="1"/>
  <c r="E18" i="7"/>
  <c r="E20" i="7"/>
  <c r="F20" i="7" s="1"/>
  <c r="F34" i="6"/>
  <c r="F37" i="6"/>
  <c r="F56" i="6"/>
  <c r="C60" i="6" l="1"/>
  <c r="C58" i="6" s="1"/>
  <c r="F69" i="6"/>
  <c r="E10" i="7"/>
  <c r="E9" i="7" s="1"/>
  <c r="F18" i="7"/>
  <c r="C35" i="6"/>
  <c r="C10" i="8"/>
  <c r="C9" i="8" s="1"/>
  <c r="F9" i="8" s="1"/>
  <c r="F15" i="8"/>
  <c r="F11" i="8"/>
  <c r="F58" i="6"/>
  <c r="C9" i="6"/>
  <c r="F9" i="6" s="1"/>
  <c r="F10" i="8" l="1"/>
  <c r="C45" i="7"/>
  <c r="C21" i="7"/>
  <c r="F60" i="6"/>
  <c r="F31" i="6"/>
  <c r="F30" i="6"/>
  <c r="E29" i="6"/>
  <c r="E14" i="6" s="1"/>
  <c r="D29" i="6"/>
  <c r="D14" i="6" s="1"/>
  <c r="C29" i="6"/>
  <c r="C14" i="6" s="1"/>
  <c r="C10" i="7" l="1"/>
  <c r="F10" i="7" s="1"/>
  <c r="F21" i="7"/>
  <c r="F14" i="6"/>
  <c r="F38" i="6"/>
  <c r="F29" i="6"/>
  <c r="C9" i="7" l="1"/>
  <c r="F9" i="7" s="1"/>
  <c r="F35" i="6"/>
  <c r="F36" i="6"/>
</calcChain>
</file>

<file path=xl/sharedStrings.xml><?xml version="1.0" encoding="utf-8"?>
<sst xmlns="http://schemas.openxmlformats.org/spreadsheetml/2006/main" count="290" uniqueCount="149">
  <si>
    <t>Nội dung</t>
  </si>
  <si>
    <t>Dự toán</t>
  </si>
  <si>
    <t>A</t>
  </si>
  <si>
    <t>B</t>
  </si>
  <si>
    <t>4=3/1</t>
  </si>
  <si>
    <t>TỔNG THU NSNN TRÊN ĐỊA BÀN</t>
  </si>
  <si>
    <t>I</t>
  </si>
  <si>
    <t>Thu nội địa</t>
  </si>
  <si>
    <t>II</t>
  </si>
  <si>
    <t>Thu từ dầu thô</t>
  </si>
  <si>
    <t>III</t>
  </si>
  <si>
    <t>Thu từ hoạt động xuất nhập khẩu</t>
  </si>
  <si>
    <t>IV</t>
  </si>
  <si>
    <t>Thu viện trợ</t>
  </si>
  <si>
    <t>TỔNG THU NGÂN SÁCH ĐỊA PHƯƠNG</t>
  </si>
  <si>
    <t>Thu NSĐP được hưởng theo phân cấp</t>
  </si>
  <si>
    <t>Thuế giá trị gia tăng (phần NSĐP hưởng 30%)</t>
  </si>
  <si>
    <t>Thu bổ sung từ ngân sách cấp trên</t>
  </si>
  <si>
    <t>Thu từ quỹ dự trữ tài chính</t>
  </si>
  <si>
    <t>Thu kết dư</t>
  </si>
  <si>
    <t>V</t>
  </si>
  <si>
    <t>Thu chuyển nguồn từ năm trước chuyển sang</t>
  </si>
  <si>
    <t>C</t>
  </si>
  <si>
    <t>TỔNG CHI NSĐP</t>
  </si>
  <si>
    <t>Chi cân đối ngân sách địa phương</t>
  </si>
  <si>
    <t>Chi đầu tư phát triển</t>
  </si>
  <si>
    <t>Chi thường xuyên</t>
  </si>
  <si>
    <t>Chi cho vay</t>
  </si>
  <si>
    <t>Chi viện trợ</t>
  </si>
  <si>
    <t>Chi trả nợ lãi</t>
  </si>
  <si>
    <t>Chi bổ sung quỹ dự trữ tài chính</t>
  </si>
  <si>
    <t>Các nhiệm vụ chi khác</t>
  </si>
  <si>
    <t>Chi chuyển nguồn sang năm sau</t>
  </si>
  <si>
    <t>Mẫu biểu số 54</t>
  </si>
  <si>
    <t>(Dùng cho UBND tỉnh, thành phố trực thuộc trung ương báo cáo Bộ Tài chính)</t>
  </si>
  <si>
    <t>Thuế thu nhập cá nhân</t>
  </si>
  <si>
    <t>Các loại phí, lệ phí</t>
  </si>
  <si>
    <t>-</t>
  </si>
  <si>
    <t>Thuế sử dụng đất phi nông nghiệp</t>
  </si>
  <si>
    <t>Thu tiền sử dụng đất</t>
  </si>
  <si>
    <t>Thu tiền sử dụng khu vực biển</t>
  </si>
  <si>
    <t>Thu từ khai thác, xử lý tài sản công xử lý theo quy định của pháp luật về quản lý, sử dụng tài sản công</t>
  </si>
  <si>
    <t>Thu từ hoạt động xổ số</t>
  </si>
  <si>
    <t>Thu khác ngân sách</t>
  </si>
  <si>
    <t>Thuế TTĐB</t>
  </si>
  <si>
    <t>THU NSĐP ĐƯỢC HƯỞNG THEO PHÂN CẤP</t>
  </si>
  <si>
    <t>Thuế GTGT (phần NSĐP hưởng 30%)</t>
  </si>
  <si>
    <t>CHI CÂN ĐỐI NSĐP</t>
  </si>
  <si>
    <t>Chi đầu tư phát triển theo ngành, lĩnh vực</t>
  </si>
  <si>
    <t>Trong đó:</t>
  </si>
  <si>
    <t>VI</t>
  </si>
  <si>
    <t>VII</t>
  </si>
  <si>
    <t>Dự phòng ngân sách nhà nước</t>
  </si>
  <si>
    <t>VIII</t>
  </si>
  <si>
    <t>Chi cải cách tiền lương, tinh giản biên chế</t>
  </si>
  <si>
    <t>IX</t>
  </si>
  <si>
    <t>Chi thường xuyên thực hiện các chế độ, chính sách</t>
  </si>
  <si>
    <t>Mẫu biểu số 56.1</t>
  </si>
  <si>
    <t>Đơn vị:  đồng</t>
  </si>
  <si>
    <t>Lũy kế</t>
  </si>
  <si>
    <t>Cùng kỳ năm 2025</t>
  </si>
  <si>
    <t>Ước thực hiện quý so (%)</t>
  </si>
  <si>
    <t>Lệ phí trước bạ</t>
  </si>
  <si>
    <t>UBND XÃ THANH MAI</t>
  </si>
  <si>
    <t xml:space="preserve"> STT</t>
  </si>
  <si>
    <t>Ước thực hiện</t>
  </si>
  <si>
    <t>Ước… tháng so (%)</t>
  </si>
  <si>
    <t xml:space="preserve">Dự toán </t>
  </si>
  <si>
    <t>Thu từ hoạt động xuất nhập khẩu</t>
  </si>
  <si>
    <t>Các khoản thu NSĐP hưởng 100%</t>
  </si>
  <si>
    <t>Các khoản thu phân chia NSĐP theo tỷ lệ %</t>
  </si>
  <si>
    <t>Trợ cấp theo Nghị định 14/2020/NĐ-CP</t>
  </si>
  <si>
    <t>Thu bổ sung có mục tiêu</t>
  </si>
  <si>
    <t>Dự phòng NSNN</t>
  </si>
  <si>
    <t>Chi từ nguồn bổ sung có mục tiêu từ NSTW cho NSĐP</t>
  </si>
  <si>
    <t>Mẫu biểu số 55</t>
  </si>
  <si>
    <t xml:space="preserve">Thu nội địa </t>
  </si>
  <si>
    <t xml:space="preserve"> Thu từ khu vực doanh nghiệp nhà nước</t>
  </si>
  <si>
    <t xml:space="preserve"> Thu từ khu vực doanh nghiệp có vốn ĐTNN</t>
  </si>
  <si>
    <t xml:space="preserve"> Thu từ khu vực kinh tế ngoài quốc doanh</t>
  </si>
  <si>
    <t xml:space="preserve"> Thuế thu nhập cá nhân</t>
  </si>
  <si>
    <t xml:space="preserve"> Các loại phí, lệ phí</t>
  </si>
  <si>
    <t xml:space="preserve"> Các khoản thu về nhà, đất</t>
  </si>
  <si>
    <t xml:space="preserve"> Thu tiền sử dụng đất</t>
  </si>
  <si>
    <t xml:space="preserve"> Thu tiền cho thuê và tiền bán nhà thuộc sở hữu NN</t>
  </si>
  <si>
    <t>Thu hồi vốn, thu cổ tức, lợi nhuận, lợi nhuận sau thuế, chênh lệch thu chi của Ngân hàng Nhà nước</t>
  </si>
  <si>
    <t xml:space="preserve"> Thu hồi vốn NSNN đầu tư tại tổ chức kinh tế</t>
  </si>
  <si>
    <t xml:space="preserve"> Thu cổ tức, lợi nhuận, lợi nhuậu sau thuế, chênh lệch thu chi của Ngân hàng Nhà nước</t>
  </si>
  <si>
    <t>Thu quỹ đất công ích và hoa lợi công sản khác</t>
  </si>
  <si>
    <t xml:space="preserve"> Thu khác ngân sách</t>
  </si>
  <si>
    <t xml:space="preserve"> Thuế GTGT thu từ hàng hóa nhập khẩu</t>
  </si>
  <si>
    <t xml:space="preserve"> Thuế xuất khẩu</t>
  </si>
  <si>
    <t xml:space="preserve"> Thuế nhập khẩu</t>
  </si>
  <si>
    <t xml:space="preserve"> Thuế TTĐB thu từ hàng hóa nhập khẩu</t>
  </si>
  <si>
    <t xml:space="preserve"> Thuế BVMT thu từ hàng hóa nhập khẩu</t>
  </si>
  <si>
    <t xml:space="preserve"> Thu khác</t>
  </si>
  <si>
    <t xml:space="preserve"> Hoàn thuế GTGT, thuế TTĐB và các khoản thu khác</t>
  </si>
  <si>
    <t xml:space="preserve">Thuế GTGT </t>
  </si>
  <si>
    <t>Hoàn các khoản thu khác</t>
  </si>
  <si>
    <t>Từ các khoản thu phân chia giữa NSTW và NSĐP</t>
  </si>
  <si>
    <t>Chi chương trình mục tiêu quốc gia</t>
  </si>
  <si>
    <t xml:space="preserve">Chi bổ sung quỹ dự trữ tài chính </t>
  </si>
  <si>
    <t>CHI TỪ NGUỒN BỔ SUNG CÓ MỤC TIÊU TỪ NSTW CHO NSĐP</t>
  </si>
  <si>
    <t>Chi đầu tư thực hiện các chương trình, nhiệm vụ, dự án</t>
  </si>
  <si>
    <t xml:space="preserve">Lũy kế  </t>
  </si>
  <si>
    <t>Đơn vị: đồng</t>
  </si>
  <si>
    <t>Thuê Giá trị gia tăng</t>
  </si>
  <si>
    <t xml:space="preserve"> Trđó: </t>
  </si>
  <si>
    <t>Đơn vị:   đồng</t>
  </si>
  <si>
    <t>Thu bổ sung cân đối</t>
  </si>
  <si>
    <t>Thuê thu nhập doanh nghiệp</t>
  </si>
  <si>
    <t>Thuế tài nguyên</t>
  </si>
  <si>
    <t>Chi giáo dục, đào tạo và dạy nghề</t>
  </si>
  <si>
    <t>Chi khoa học, công nghệ</t>
  </si>
  <si>
    <t>Chi y tế, dân số và gia đình</t>
  </si>
  <si>
    <t>Chi văn hoá thông tin</t>
  </si>
  <si>
    <t>Chi thể dục thể thao</t>
  </si>
  <si>
    <t>Chi bảo vệ môi trường</t>
  </si>
  <si>
    <t>Chi các hoạt động kinh tế</t>
  </si>
  <si>
    <t>Chi hoạt động của các cơ quan quản lý nhà nước, Đảng, đoàn thể</t>
  </si>
  <si>
    <t>Chi sự nghiệp phát thanh, truyền hình, thông tấn</t>
  </si>
  <si>
    <t>Chi đảm bảo xã hội</t>
  </si>
  <si>
    <t>Các khoản chi khác theo quy định của pháp luật</t>
  </si>
  <si>
    <t>Chi quốc phòng</t>
  </si>
  <si>
    <t>Chi an ninh và trật tự, an toàn xã hội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</si>
  <si>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</si>
  <si>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</si>
  <si>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</si>
  <si>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</si>
  <si>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</si>
  <si>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</si>
  <si>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</si>
  <si>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</si>
  <si>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</si>
  <si>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</si>
  <si>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</si>
  <si>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</si>
  <si>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</si>
  <si>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 xml:space="preserve">Thuế giá trị gia tăng </t>
  </si>
  <si>
    <t>Thu tiền thuê mặt đất, mặt nước, mặt biển</t>
  </si>
  <si>
    <t>Thuế thu nhập doanh nghiệp</t>
  </si>
  <si>
    <t xml:space="preserve"> Thuế tài nguyên</t>
  </si>
  <si>
    <t>TÌNH HÌNH CÂN ĐỐI NSĐP 6 THÁNG ĐẦU NĂM NĂM 2026</t>
  </si>
  <si>
    <t>6 tháng đầu năm</t>
  </si>
  <si>
    <t xml:space="preserve"> Thuế sử dụng đất phi nông nghiệp</t>
  </si>
  <si>
    <t>ƯỚC THỰC HIỆN THU NSNN 6 THÁNG ĐẦU NĂM NĂM 2026</t>
  </si>
  <si>
    <t>ƯỚC THỰC HIỆN CHI NSNN 6 THÁNG ĐẦU NĂM NĂM 2026</t>
  </si>
  <si>
    <t>Chi nộp trả ngân sách cấp trên</t>
  </si>
  <si>
    <t>Thu tiền cấp quyền khai thác khoáng sản, tài nguyên nước, cấp quyền sử dụng tần số vô tuyến điện, thu tiền sử dụng khu vực biển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</si>
</sst>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₫_-;\-* #,##0\ _₫_-;_-* &quot;-&quot;\ _₫_-;_-@_-"/>
    <numFmt numFmtId="165" formatCode="#,##0\ ;[Red]\-\ #,##0\ ;\ &quot; &quot;\ ;"/>
    <numFmt numFmtId="166" formatCode="#,##0.0\ ;[Red]\-\ #,##0.0\ ;\ &quot; &quot;\ ;"/>
    <numFmt numFmtId="167" formatCode="###,###"/>
    <numFmt numFmtId="168" formatCode="0.0%"/>
    <numFmt numFmtId="169" formatCode="[$-1042A]#,###"/>
  </numFmts>
  <fonts count="25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3"/>
      <name val="VnTime"/>
    </font>
    <font>
      <b/>
      <u/>
      <sz val="11"/>
      <name val="Times New Roman"/>
      <family val="1"/>
    </font>
    <font>
      <i/>
      <sz val="11"/>
      <name val="Times New Roman"/>
      <family val="1"/>
      <charset val="163"/>
    </font>
    <font>
      <i/>
      <sz val="9"/>
      <color rgb="FF000000"/>
      <name val="Times New Roman"/>
      <family val="1"/>
    </font>
    <font>
      <b/>
      <sz val="11"/>
      <color rgb="FFFF0000"/>
      <name val="Times New Roman"/>
      <family val="1"/>
    </font>
    <font>
      <i/>
      <sz val="8"/>
      <color rgb="FF000000"/>
      <name val="Times New Roman"/>
      <family val="1"/>
    </font>
    <font>
      <sz val="8"/>
      <name val="Times New Roman"/>
      <family val="2"/>
      <charset val="163"/>
    </font>
    <font>
      <i/>
      <sz val="9"/>
      <name val="Times New Roman"/>
      <family val="1"/>
    </font>
    <font>
      <b/>
      <i/>
      <sz val="9"/>
      <name val="Times New Roman"/>
      <family val="1"/>
    </font>
    <font>
      <i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/>
  </cellStyleXfs>
  <cellXfs count="19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0" xfId="3"/>
    <xf numFmtId="0" fontId="6" fillId="0" borderId="0" xfId="3" applyFont="1" applyAlignment="1">
      <alignment horizontal="center"/>
    </xf>
    <xf numFmtId="0" fontId="6" fillId="0" borderId="0" xfId="3" applyFont="1"/>
    <xf numFmtId="0" fontId="5" fillId="0" borderId="0" xfId="3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0" fontId="7" fillId="0" borderId="0" xfId="3" applyFont="1"/>
    <xf numFmtId="0" fontId="6" fillId="0" borderId="9" xfId="3" applyFont="1" applyBorder="1" applyAlignment="1">
      <alignment horizontal="center" vertical="center"/>
    </xf>
    <xf numFmtId="165" fontId="6" fillId="0" borderId="9" xfId="3" applyNumberFormat="1" applyFont="1" applyBorder="1" applyAlignment="1">
      <alignment vertical="center"/>
    </xf>
    <xf numFmtId="166" fontId="6" fillId="0" borderId="9" xfId="3" applyNumberFormat="1" applyFont="1" applyBorder="1" applyAlignment="1">
      <alignment vertical="center"/>
    </xf>
    <xf numFmtId="165" fontId="4" fillId="0" borderId="9" xfId="3" applyNumberFormat="1" applyFont="1" applyBorder="1" applyAlignment="1">
      <alignment vertical="center"/>
    </xf>
    <xf numFmtId="166" fontId="4" fillId="0" borderId="9" xfId="3" applyNumberFormat="1" applyFont="1" applyBorder="1" applyAlignment="1">
      <alignment vertical="center"/>
    </xf>
    <xf numFmtId="0" fontId="6" fillId="0" borderId="11" xfId="3" applyFont="1" applyBorder="1" applyAlignment="1">
      <alignment horizontal="center" vertical="center"/>
    </xf>
    <xf numFmtId="0" fontId="3" fillId="0" borderId="9" xfId="3" applyBorder="1"/>
    <xf numFmtId="0" fontId="7" fillId="0" borderId="9" xfId="3" applyFont="1" applyBorder="1"/>
    <xf numFmtId="0" fontId="3" fillId="0" borderId="10" xfId="3" applyBorder="1"/>
    <xf numFmtId="0" fontId="4" fillId="0" borderId="9" xfId="4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167" fontId="4" fillId="0" borderId="9" xfId="4" applyNumberFormat="1" applyFont="1" applyBorder="1" applyAlignment="1">
      <alignment vertical="center" wrapText="1"/>
    </xf>
    <xf numFmtId="0" fontId="4" fillId="0" borderId="9" xfId="4" applyFont="1" applyBorder="1" applyAlignment="1">
      <alignment vertical="center" wrapText="1"/>
    </xf>
    <xf numFmtId="0" fontId="4" fillId="2" borderId="9" xfId="4" applyFont="1" applyFill="1" applyBorder="1" applyAlignment="1">
      <alignment horizontal="left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2" borderId="10" xfId="3" applyFont="1" applyFill="1" applyBorder="1"/>
    <xf numFmtId="0" fontId="3" fillId="2" borderId="0" xfId="3" applyFill="1"/>
    <xf numFmtId="0" fontId="5" fillId="2" borderId="0" xfId="3" applyFont="1" applyFill="1"/>
    <xf numFmtId="0" fontId="6" fillId="2" borderId="9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 wrapText="1"/>
    </xf>
    <xf numFmtId="0" fontId="4" fillId="2" borderId="10" xfId="3" applyFont="1" applyFill="1" applyBorder="1" applyAlignment="1">
      <alignment horizontal="left" vertical="center" wrapText="1"/>
    </xf>
    <xf numFmtId="0" fontId="4" fillId="2" borderId="11" xfId="3" applyFont="1" applyFill="1" applyBorder="1" applyAlignment="1">
      <alignment horizontal="left" vertical="center" wrapText="1"/>
    </xf>
    <xf numFmtId="0" fontId="4" fillId="2" borderId="9" xfId="3" applyFont="1" applyFill="1" applyBorder="1" applyAlignment="1">
      <alignment horizontal="left" vertical="center"/>
    </xf>
    <xf numFmtId="0" fontId="4" fillId="0" borderId="6" xfId="3" applyFont="1" applyBorder="1" applyAlignment="1">
      <alignment horizontal="center" vertical="center" wrapText="1"/>
    </xf>
    <xf numFmtId="0" fontId="5" fillId="2" borderId="9" xfId="3" applyFont="1" applyFill="1" applyBorder="1" applyAlignment="1">
      <alignment horizontal="left" vertical="center"/>
    </xf>
    <xf numFmtId="0" fontId="4" fillId="2" borderId="3" xfId="3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167" fontId="4" fillId="2" borderId="9" xfId="4" applyNumberFormat="1" applyFont="1" applyFill="1" applyBorder="1" applyAlignment="1">
      <alignment vertical="center" wrapText="1"/>
    </xf>
    <xf numFmtId="10" fontId="6" fillId="0" borderId="11" xfId="2" applyNumberFormat="1" applyFont="1" applyBorder="1" applyAlignment="1">
      <alignment horizontal="center" vertical="center"/>
    </xf>
    <xf numFmtId="10" fontId="6" fillId="0" borderId="9" xfId="2" applyNumberFormat="1" applyFont="1" applyBorder="1" applyAlignment="1">
      <alignment horizontal="center" vertical="center"/>
    </xf>
    <xf numFmtId="10" fontId="6" fillId="0" borderId="10" xfId="2" applyNumberFormat="1" applyFont="1" applyBorder="1" applyAlignment="1">
      <alignment horizontal="center" vertical="center"/>
    </xf>
    <xf numFmtId="169" fontId="14" fillId="0" borderId="9" xfId="0" applyNumberFormat="1" applyFont="1" applyBorder="1" applyAlignment="1">
      <alignment horizontal="right" vertical="top" wrapText="1" readingOrder="1"/>
    </xf>
    <xf numFmtId="0" fontId="14" fillId="0" borderId="9" xfId="0" applyFont="1" applyBorder="1" applyAlignment="1">
      <alignment vertical="center" wrapText="1" readingOrder="1"/>
    </xf>
    <xf numFmtId="169" fontId="14" fillId="0" borderId="9" xfId="0" applyNumberFormat="1" applyFont="1" applyBorder="1" applyAlignment="1">
      <alignment horizontal="right" vertical="center" wrapText="1" readingOrder="1"/>
    </xf>
    <xf numFmtId="0" fontId="12" fillId="0" borderId="9" xfId="0" applyFont="1" applyBorder="1" applyAlignment="1">
      <alignment vertical="center" wrapText="1" readingOrder="1"/>
    </xf>
    <xf numFmtId="165" fontId="16" fillId="0" borderId="12" xfId="3" applyNumberFormat="1" applyFont="1" applyBorder="1" applyAlignment="1">
      <alignment vertical="center"/>
    </xf>
    <xf numFmtId="165" fontId="17" fillId="0" borderId="12" xfId="3" applyNumberFormat="1" applyFont="1" applyBorder="1" applyAlignment="1">
      <alignment vertical="center"/>
    </xf>
    <xf numFmtId="169" fontId="14" fillId="0" borderId="9" xfId="0" applyNumberFormat="1" applyFont="1" applyBorder="1" applyAlignment="1">
      <alignment vertical="top" wrapText="1" readingOrder="1"/>
    </xf>
    <xf numFmtId="0" fontId="18" fillId="0" borderId="9" xfId="4" applyFont="1" applyBorder="1" applyAlignment="1">
      <alignment horizontal="center" vertical="center" wrapText="1"/>
    </xf>
    <xf numFmtId="165" fontId="20" fillId="0" borderId="9" xfId="3" applyNumberFormat="1" applyFont="1" applyBorder="1" applyAlignment="1">
      <alignment vertical="center"/>
    </xf>
    <xf numFmtId="0" fontId="10" fillId="2" borderId="11" xfId="4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vertical="center" wrapText="1"/>
    </xf>
    <xf numFmtId="0" fontId="6" fillId="2" borderId="9" xfId="3" applyFont="1" applyFill="1" applyBorder="1" applyAlignment="1">
      <alignment horizontal="center" vertical="center" wrapText="1"/>
    </xf>
    <xf numFmtId="167" fontId="6" fillId="2" borderId="9" xfId="3" applyNumberFormat="1" applyFont="1" applyFill="1" applyBorder="1" applyAlignment="1">
      <alignment vertical="center" wrapText="1"/>
    </xf>
    <xf numFmtId="0" fontId="6" fillId="2" borderId="9" xfId="4" applyFont="1" applyFill="1" applyBorder="1" applyAlignment="1">
      <alignment horizontal="center" vertical="center" wrapText="1"/>
    </xf>
    <xf numFmtId="167" fontId="6" fillId="2" borderId="9" xfId="4" quotePrefix="1" applyNumberFormat="1" applyFont="1" applyFill="1" applyBorder="1" applyAlignment="1">
      <alignment vertical="center" wrapText="1"/>
    </xf>
    <xf numFmtId="167" fontId="11" fillId="2" borderId="9" xfId="3" applyNumberFormat="1" applyFont="1" applyFill="1" applyBorder="1" applyAlignment="1">
      <alignment vertical="center" wrapText="1"/>
    </xf>
    <xf numFmtId="0" fontId="19" fillId="0" borderId="9" xfId="3" applyFont="1" applyBorder="1"/>
    <xf numFmtId="164" fontId="19" fillId="0" borderId="9" xfId="1" applyFont="1" applyBorder="1" applyAlignment="1">
      <alignment horizontal="right"/>
    </xf>
    <xf numFmtId="164" fontId="19" fillId="0" borderId="9" xfId="1" applyFont="1" applyBorder="1"/>
    <xf numFmtId="164" fontId="19" fillId="0" borderId="10" xfId="1" applyFont="1" applyBorder="1" applyAlignment="1">
      <alignment horizontal="right"/>
    </xf>
    <xf numFmtId="164" fontId="19" fillId="0" borderId="10" xfId="1" applyFont="1" applyBorder="1"/>
    <xf numFmtId="0" fontId="19" fillId="0" borderId="10" xfId="3" applyFont="1" applyBorder="1"/>
    <xf numFmtId="165" fontId="19" fillId="0" borderId="9" xfId="3" applyNumberFormat="1" applyFont="1" applyBorder="1" applyAlignment="1">
      <alignment vertical="center"/>
    </xf>
    <xf numFmtId="165" fontId="22" fillId="0" borderId="9" xfId="3" applyNumberFormat="1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164" fontId="19" fillId="0" borderId="9" xfId="3" applyNumberFormat="1" applyFont="1" applyBorder="1"/>
    <xf numFmtId="169" fontId="14" fillId="0" borderId="9" xfId="0" applyNumberFormat="1" applyFont="1" applyBorder="1" applyAlignment="1">
      <alignment vertical="center" wrapText="1" readingOrder="1"/>
    </xf>
    <xf numFmtId="169" fontId="14" fillId="2" borderId="9" xfId="0" applyNumberFormat="1" applyFont="1" applyFill="1" applyBorder="1" applyAlignment="1">
      <alignment vertical="center" wrapText="1" readingOrder="1"/>
    </xf>
    <xf numFmtId="169" fontId="23" fillId="2" borderId="9" xfId="0" applyNumberFormat="1" applyFont="1" applyFill="1" applyBorder="1" applyAlignment="1">
      <alignment vertical="center" wrapText="1" readingOrder="1"/>
    </xf>
    <xf numFmtId="165" fontId="20" fillId="0" borderId="12" xfId="3" applyNumberFormat="1" applyFont="1" applyBorder="1" applyAlignment="1">
      <alignment vertical="center"/>
    </xf>
    <xf numFmtId="165" fontId="19" fillId="0" borderId="8" xfId="3" applyNumberFormat="1" applyFont="1" applyBorder="1" applyAlignment="1">
      <alignment vertical="center"/>
    </xf>
    <xf numFmtId="3" fontId="19" fillId="0" borderId="9" xfId="0" applyNumberFormat="1" applyFont="1" applyBorder="1" applyAlignment="1">
      <alignment horizontal="right" vertical="top" wrapText="1" readingOrder="1"/>
    </xf>
    <xf numFmtId="0" fontId="4" fillId="2" borderId="12" xfId="3" applyFont="1" applyFill="1" applyBorder="1" applyAlignment="1">
      <alignment horizontal="left" vertical="center" wrapText="1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3" fillId="0" borderId="0" xfId="3" applyFont="1"/>
    <xf numFmtId="0" fontId="22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9" fillId="0" borderId="0" xfId="3" applyFont="1"/>
    <xf numFmtId="0" fontId="22" fillId="0" borderId="0" xfId="3" applyFont="1" applyAlignment="1">
      <alignment horizontal="right"/>
    </xf>
    <xf numFmtId="0" fontId="20" fillId="0" borderId="2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left" vertical="center"/>
    </xf>
    <xf numFmtId="165" fontId="20" fillId="0" borderId="11" xfId="3" applyNumberFormat="1" applyFont="1" applyBorder="1" applyAlignment="1">
      <alignment horizontal="right" vertical="center"/>
    </xf>
    <xf numFmtId="10" fontId="19" fillId="0" borderId="11" xfId="2" applyNumberFormat="1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 vertical="center"/>
    </xf>
    <xf numFmtId="0" fontId="20" fillId="2" borderId="9" xfId="3" applyFont="1" applyFill="1" applyBorder="1" applyAlignment="1">
      <alignment horizontal="left" vertical="center" wrapText="1"/>
    </xf>
    <xf numFmtId="10" fontId="19" fillId="0" borderId="9" xfId="2" applyNumberFormat="1" applyFont="1" applyBorder="1" applyAlignment="1">
      <alignment horizontal="center" vertical="center"/>
    </xf>
    <xf numFmtId="166" fontId="20" fillId="0" borderId="9" xfId="3" applyNumberFormat="1" applyFont="1" applyBorder="1" applyAlignment="1">
      <alignment vertical="center"/>
    </xf>
    <xf numFmtId="0" fontId="19" fillId="0" borderId="9" xfId="3" applyFont="1" applyBorder="1" applyAlignment="1">
      <alignment horizontal="center" vertical="center"/>
    </xf>
    <xf numFmtId="0" fontId="19" fillId="2" borderId="9" xfId="3" applyFont="1" applyFill="1" applyBorder="1" applyAlignment="1">
      <alignment horizontal="left" vertical="center" wrapText="1"/>
    </xf>
    <xf numFmtId="166" fontId="19" fillId="0" borderId="9" xfId="3" applyNumberFormat="1" applyFont="1" applyBorder="1" applyAlignment="1">
      <alignment vertical="center"/>
    </xf>
    <xf numFmtId="0" fontId="22" fillId="2" borderId="9" xfId="3" applyFont="1" applyFill="1" applyBorder="1" applyAlignment="1">
      <alignment horizontal="left" vertical="center" wrapText="1"/>
    </xf>
    <xf numFmtId="166" fontId="22" fillId="0" borderId="9" xfId="3" applyNumberFormat="1" applyFont="1" applyBorder="1" applyAlignment="1">
      <alignment vertical="center"/>
    </xf>
    <xf numFmtId="165" fontId="19" fillId="0" borderId="13" xfId="3" applyNumberFormat="1" applyFont="1" applyBorder="1" applyAlignment="1">
      <alignment vertical="center"/>
    </xf>
    <xf numFmtId="10" fontId="19" fillId="0" borderId="14" xfId="2" applyNumberFormat="1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2" fillId="0" borderId="9" xfId="3" applyFont="1" applyBorder="1" applyAlignment="1">
      <alignment horizontal="left" vertical="center" wrapText="1"/>
    </xf>
    <xf numFmtId="0" fontId="19" fillId="0" borderId="9" xfId="3" applyFont="1" applyBorder="1" applyAlignment="1">
      <alignment horizontal="left" vertical="center" wrapText="1"/>
    </xf>
    <xf numFmtId="0" fontId="3" fillId="0" borderId="9" xfId="3" applyFont="1" applyBorder="1"/>
    <xf numFmtId="0" fontId="20" fillId="0" borderId="9" xfId="3" applyFont="1" applyBorder="1" applyAlignment="1">
      <alignment horizontal="left" vertical="center" wrapText="1"/>
    </xf>
    <xf numFmtId="0" fontId="19" fillId="0" borderId="10" xfId="3" applyFont="1" applyBorder="1" applyAlignment="1">
      <alignment horizontal="center" vertical="center"/>
    </xf>
    <xf numFmtId="0" fontId="19" fillId="0" borderId="10" xfId="3" applyFont="1" applyBorder="1" applyAlignment="1">
      <alignment horizontal="left" vertical="center" wrapText="1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horizontal="right"/>
    </xf>
    <xf numFmtId="0" fontId="4" fillId="2" borderId="2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165" fontId="4" fillId="2" borderId="11" xfId="3" applyNumberFormat="1" applyFont="1" applyFill="1" applyBorder="1" applyAlignment="1">
      <alignment vertical="center"/>
    </xf>
    <xf numFmtId="10" fontId="6" fillId="2" borderId="9" xfId="2" applyNumberFormat="1" applyFont="1" applyFill="1" applyBorder="1" applyAlignment="1">
      <alignment vertical="center"/>
    </xf>
    <xf numFmtId="166" fontId="4" fillId="2" borderId="11" xfId="3" applyNumberFormat="1" applyFont="1" applyFill="1" applyBorder="1" applyAlignment="1">
      <alignment vertical="center"/>
    </xf>
    <xf numFmtId="165" fontId="6" fillId="2" borderId="9" xfId="3" applyNumberFormat="1" applyFont="1" applyFill="1" applyBorder="1" applyAlignment="1">
      <alignment vertical="center"/>
    </xf>
    <xf numFmtId="166" fontId="6" fillId="2" borderId="9" xfId="3" applyNumberFormat="1" applyFont="1" applyFill="1" applyBorder="1" applyAlignment="1">
      <alignment vertical="center"/>
    </xf>
    <xf numFmtId="165" fontId="3" fillId="2" borderId="0" xfId="3" applyNumberFormat="1" applyFill="1"/>
    <xf numFmtId="165" fontId="4" fillId="2" borderId="9" xfId="3" applyNumberFormat="1" applyFont="1" applyFill="1" applyBorder="1" applyAlignment="1">
      <alignment vertical="center"/>
    </xf>
    <xf numFmtId="168" fontId="4" fillId="2" borderId="9" xfId="2" applyNumberFormat="1" applyFont="1" applyFill="1" applyBorder="1" applyAlignment="1">
      <alignment vertical="center"/>
    </xf>
    <xf numFmtId="166" fontId="4" fillId="2" borderId="9" xfId="3" applyNumberFormat="1" applyFont="1" applyFill="1" applyBorder="1" applyAlignment="1">
      <alignment vertical="center"/>
    </xf>
    <xf numFmtId="165" fontId="7" fillId="2" borderId="0" xfId="3" applyNumberFormat="1" applyFont="1" applyFill="1"/>
    <xf numFmtId="0" fontId="7" fillId="2" borderId="0" xfId="3" applyFont="1" applyFill="1"/>
    <xf numFmtId="165" fontId="5" fillId="2" borderId="9" xfId="3" applyNumberFormat="1" applyFont="1" applyFill="1" applyBorder="1" applyAlignment="1">
      <alignment vertical="center"/>
    </xf>
    <xf numFmtId="165" fontId="22" fillId="2" borderId="9" xfId="3" applyNumberFormat="1" applyFont="1" applyFill="1" applyBorder="1" applyAlignment="1">
      <alignment vertical="center"/>
    </xf>
    <xf numFmtId="166" fontId="5" fillId="2" borderId="9" xfId="3" applyNumberFormat="1" applyFont="1" applyFill="1" applyBorder="1" applyAlignment="1">
      <alignment vertical="center"/>
    </xf>
    <xf numFmtId="165" fontId="21" fillId="2" borderId="9" xfId="3" applyNumberFormat="1" applyFont="1" applyFill="1" applyBorder="1" applyAlignment="1">
      <alignment vertical="center"/>
    </xf>
    <xf numFmtId="10" fontId="4" fillId="2" borderId="9" xfId="2" applyNumberFormat="1" applyFont="1" applyFill="1" applyBorder="1" applyAlignment="1">
      <alignment vertical="center"/>
    </xf>
    <xf numFmtId="166" fontId="13" fillId="2" borderId="9" xfId="3" applyNumberFormat="1" applyFont="1" applyFill="1" applyBorder="1" applyAlignment="1">
      <alignment vertical="center"/>
    </xf>
    <xf numFmtId="164" fontId="3" fillId="2" borderId="0" xfId="1" applyFont="1" applyFill="1"/>
    <xf numFmtId="164" fontId="3" fillId="2" borderId="0" xfId="3" applyNumberFormat="1" applyFill="1"/>
    <xf numFmtId="0" fontId="14" fillId="2" borderId="9" xfId="0" applyFont="1" applyFill="1" applyBorder="1" applyAlignment="1">
      <alignment vertical="center" wrapText="1" readingOrder="1"/>
    </xf>
    <xf numFmtId="169" fontId="12" fillId="2" borderId="9" xfId="0" applyNumberFormat="1" applyFont="1" applyFill="1" applyBorder="1" applyAlignment="1">
      <alignment horizontal="right" vertical="center" wrapText="1" readingOrder="1"/>
    </xf>
    <xf numFmtId="169" fontId="12" fillId="2" borderId="9" xfId="0" applyNumberFormat="1" applyFont="1" applyFill="1" applyBorder="1" applyAlignment="1">
      <alignment vertical="center" wrapText="1" readingOrder="1"/>
    </xf>
    <xf numFmtId="10" fontId="16" fillId="2" borderId="9" xfId="2" applyNumberFormat="1" applyFont="1" applyFill="1" applyBorder="1" applyAlignment="1">
      <alignment vertical="center"/>
    </xf>
    <xf numFmtId="0" fontId="14" fillId="2" borderId="9" xfId="0" applyFont="1" applyFill="1" applyBorder="1" applyAlignment="1">
      <alignment vertical="top" wrapText="1" readingOrder="1"/>
    </xf>
    <xf numFmtId="169" fontId="14" fillId="2" borderId="9" xfId="0" applyNumberFormat="1" applyFont="1" applyFill="1" applyBorder="1" applyAlignment="1">
      <alignment horizontal="right" vertical="center" wrapText="1" readingOrder="1"/>
    </xf>
    <xf numFmtId="169" fontId="3" fillId="2" borderId="0" xfId="3" applyNumberFormat="1" applyFill="1"/>
    <xf numFmtId="0" fontId="6" fillId="2" borderId="9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65" fontId="4" fillId="2" borderId="12" xfId="3" applyNumberFormat="1" applyFont="1" applyFill="1" applyBorder="1" applyAlignment="1">
      <alignment vertical="center"/>
    </xf>
    <xf numFmtId="166" fontId="4" fillId="2" borderId="12" xfId="3" applyNumberFormat="1" applyFont="1" applyFill="1" applyBorder="1" applyAlignment="1">
      <alignment vertical="center"/>
    </xf>
    <xf numFmtId="165" fontId="6" fillId="2" borderId="12" xfId="3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vertical="center" wrapText="1" readingOrder="1"/>
    </xf>
    <xf numFmtId="165" fontId="16" fillId="2" borderId="12" xfId="3" applyNumberFormat="1" applyFont="1" applyFill="1" applyBorder="1" applyAlignment="1">
      <alignment vertical="center"/>
    </xf>
    <xf numFmtId="165" fontId="17" fillId="2" borderId="12" xfId="3" applyNumberFormat="1" applyFont="1" applyFill="1" applyBorder="1" applyAlignment="1">
      <alignment vertical="center"/>
    </xf>
    <xf numFmtId="166" fontId="17" fillId="2" borderId="12" xfId="3" applyNumberFormat="1" applyFont="1" applyFill="1" applyBorder="1" applyAlignment="1">
      <alignment vertical="center"/>
    </xf>
    <xf numFmtId="0" fontId="12" fillId="2" borderId="9" xfId="0" applyFont="1" applyFill="1" applyBorder="1" applyAlignment="1">
      <alignment vertical="top" wrapText="1" readingOrder="1"/>
    </xf>
    <xf numFmtId="169" fontId="7" fillId="2" borderId="0" xfId="3" applyNumberFormat="1" applyFont="1" applyFill="1"/>
    <xf numFmtId="10" fontId="6" fillId="2" borderId="12" xfId="2" applyNumberFormat="1" applyFont="1" applyFill="1" applyBorder="1" applyAlignment="1">
      <alignment vertical="center"/>
    </xf>
    <xf numFmtId="0" fontId="4" fillId="2" borderId="10" xfId="3" applyFont="1" applyFill="1" applyBorder="1" applyAlignment="1">
      <alignment horizontal="center" vertical="center"/>
    </xf>
    <xf numFmtId="165" fontId="4" fillId="2" borderId="10" xfId="3" applyNumberFormat="1" applyFont="1" applyFill="1" applyBorder="1" applyAlignment="1">
      <alignment vertical="center"/>
    </xf>
    <xf numFmtId="10" fontId="6" fillId="2" borderId="10" xfId="2" applyNumberFormat="1" applyFont="1" applyFill="1" applyBorder="1" applyAlignment="1">
      <alignment vertical="center"/>
    </xf>
    <xf numFmtId="166" fontId="4" fillId="2" borderId="10" xfId="3" applyNumberFormat="1" applyFont="1" applyFill="1" applyBorder="1" applyAlignment="1">
      <alignment vertical="center"/>
    </xf>
    <xf numFmtId="0" fontId="4" fillId="2" borderId="8" xfId="3" applyFont="1" applyFill="1" applyBorder="1" applyAlignment="1">
      <alignment horizontal="left" vertical="center"/>
    </xf>
    <xf numFmtId="165" fontId="4" fillId="2" borderId="8" xfId="3" applyNumberFormat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vertical="center"/>
    </xf>
    <xf numFmtId="0" fontId="13" fillId="2" borderId="3" xfId="3" applyFont="1" applyFill="1" applyBorder="1" applyAlignment="1">
      <alignment horizontal="left" vertical="center"/>
    </xf>
    <xf numFmtId="165" fontId="13" fillId="2" borderId="3" xfId="3" applyNumberFormat="1" applyFont="1" applyFill="1" applyBorder="1" applyAlignment="1">
      <alignment vertical="center"/>
    </xf>
    <xf numFmtId="10" fontId="8" fillId="2" borderId="3" xfId="2" applyNumberFormat="1" applyFont="1" applyFill="1" applyBorder="1" applyAlignment="1">
      <alignment vertical="center"/>
    </xf>
    <xf numFmtId="0" fontId="4" fillId="2" borderId="11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3" fillId="0" borderId="9" xfId="3" applyBorder="1" applyAlignment="1">
      <alignment vertical="center"/>
    </xf>
    <xf numFmtId="0" fontId="16" fillId="0" borderId="9" xfId="3" applyFont="1" applyBorder="1" applyAlignment="1">
      <alignment horizontal="center" vertical="center"/>
    </xf>
    <xf numFmtId="10" fontId="19" fillId="0" borderId="9" xfId="2" applyNumberFormat="1" applyFont="1" applyBorder="1" applyAlignment="1">
      <alignment horizontal="center"/>
    </xf>
    <xf numFmtId="164" fontId="20" fillId="0" borderId="9" xfId="1" applyFont="1" applyBorder="1" applyAlignment="1">
      <alignment vertical="center"/>
    </xf>
    <xf numFmtId="164" fontId="20" fillId="0" borderId="9" xfId="3" applyNumberFormat="1" applyFont="1" applyBorder="1" applyAlignment="1">
      <alignment vertical="center"/>
    </xf>
    <xf numFmtId="0" fontId="19" fillId="0" borderId="9" xfId="3" applyFont="1" applyBorder="1" applyAlignment="1">
      <alignment vertical="center"/>
    </xf>
    <xf numFmtId="0" fontId="6" fillId="2" borderId="9" xfId="3" applyFont="1" applyFill="1" applyBorder="1" applyAlignment="1">
      <alignment wrapText="1"/>
    </xf>
    <xf numFmtId="164" fontId="4" fillId="0" borderId="11" xfId="1" applyFont="1" applyBorder="1" applyAlignment="1">
      <alignment horizontal="right" vertical="center"/>
    </xf>
    <xf numFmtId="165" fontId="4" fillId="0" borderId="9" xfId="3" applyNumberFormat="1" applyFont="1" applyBorder="1" applyAlignment="1">
      <alignment horizontal="right" vertical="center"/>
    </xf>
    <xf numFmtId="165" fontId="6" fillId="0" borderId="9" xfId="3" applyNumberFormat="1" applyFont="1" applyBorder="1" applyAlignment="1">
      <alignment horizontal="right" vertical="center"/>
    </xf>
  </cellXfs>
  <cellStyles count="5">
    <cellStyle name="Comma [0]" xfId="1" builtinId="6"/>
    <cellStyle name="Normal" xfId="0" builtinId="0"/>
    <cellStyle name="Normal 2" xfId="3" xr:uid="{70903723-20F8-4850-A07C-EA24627459D3}"/>
    <cellStyle name="Normal_Chi NSTW NSDP 2002 - PL" xfId="4" xr:uid="{9DB6B228-E042-4ADC-B6EC-BC97E49744D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1A1CA-83BC-4568-AAF2-80403F3DB8ED}">
  <dimension ref="A1:I81"/>
  <sheetViews>
    <sheetView view="pageBreakPreview" topLeftCell="A37" zoomScale="115" zoomScaleNormal="100" zoomScaleSheetLayoutView="115" workbookViewId="0">
      <selection activeCell="H38" sqref="H38:H39"/>
    </sheetView>
  </sheetViews>
  <sheetFormatPr defaultColWidth="8.19921875" defaultRowHeight="14.4"/>
  <cols>
    <col min="1" max="1" width="5" style="26" customWidth="1"/>
    <col min="2" max="2" width="35.796875" style="26" customWidth="1"/>
    <col min="3" max="4" width="15.19921875" style="26" customWidth="1"/>
    <col min="5" max="5" width="14.8984375" style="26" customWidth="1"/>
    <col min="6" max="6" width="11.19921875" style="26" customWidth="1"/>
    <col min="7" max="7" width="9.59765625" style="26" customWidth="1"/>
    <col min="8" max="8" width="15.19921875" style="26" bestFit="1" customWidth="1"/>
    <col min="9" max="9" width="12.09765625" style="26" bestFit="1" customWidth="1"/>
    <col min="10" max="16384" width="8.19921875" style="26"/>
  </cols>
  <sheetData>
    <row r="1" spans="1:9" ht="18.600000000000001" customHeight="1">
      <c r="A1" s="120" t="s">
        <v>63</v>
      </c>
      <c r="B1" s="120"/>
      <c r="C1" s="120"/>
      <c r="D1" s="120"/>
      <c r="E1" s="120"/>
      <c r="F1" s="121" t="s">
        <v>33</v>
      </c>
      <c r="G1" s="121"/>
    </row>
    <row r="2" spans="1:9" ht="20.399999999999999" customHeight="1">
      <c r="A2" s="121" t="s">
        <v>142</v>
      </c>
      <c r="B2" s="121"/>
      <c r="C2" s="121"/>
      <c r="D2" s="121"/>
      <c r="E2" s="121"/>
      <c r="F2" s="121"/>
      <c r="G2" s="121"/>
    </row>
    <row r="3" spans="1:9">
      <c r="A3" s="122" t="s">
        <v>34</v>
      </c>
      <c r="B3" s="122"/>
      <c r="C3" s="122"/>
      <c r="D3" s="122"/>
      <c r="E3" s="122"/>
      <c r="F3" s="122"/>
      <c r="G3" s="122"/>
    </row>
    <row r="4" spans="1:9">
      <c r="A4" s="123"/>
      <c r="B4" s="124"/>
      <c r="C4" s="124"/>
      <c r="D4" s="124"/>
      <c r="E4" s="124"/>
      <c r="F4" s="124"/>
      <c r="G4" s="125" t="s">
        <v>105</v>
      </c>
    </row>
    <row r="5" spans="1:9" ht="7.8" customHeight="1">
      <c r="A5" s="123"/>
      <c r="B5" s="124"/>
      <c r="C5" s="124"/>
      <c r="D5" s="124"/>
      <c r="E5" s="124"/>
      <c r="F5" s="124"/>
      <c r="G5" s="124"/>
    </row>
    <row r="6" spans="1:9" ht="25.2" customHeight="1">
      <c r="A6" s="126" t="s">
        <v>64</v>
      </c>
      <c r="B6" s="126" t="s">
        <v>0</v>
      </c>
      <c r="C6" s="126" t="s">
        <v>1</v>
      </c>
      <c r="D6" s="70" t="s">
        <v>65</v>
      </c>
      <c r="E6" s="70"/>
      <c r="F6" s="127" t="s">
        <v>61</v>
      </c>
      <c r="G6" s="128"/>
    </row>
    <row r="7" spans="1:9" ht="47.4" thickBot="1">
      <c r="A7" s="129"/>
      <c r="B7" s="129"/>
      <c r="C7" s="129"/>
      <c r="D7" s="35" t="s">
        <v>143</v>
      </c>
      <c r="E7" s="35" t="s">
        <v>104</v>
      </c>
      <c r="F7" s="130" t="s">
        <v>67</v>
      </c>
      <c r="G7" s="131" t="s">
        <v>60</v>
      </c>
    </row>
    <row r="8" spans="1:9">
      <c r="A8" s="132" t="s">
        <v>2</v>
      </c>
      <c r="B8" s="132" t="s">
        <v>3</v>
      </c>
      <c r="C8" s="133">
        <v>1</v>
      </c>
      <c r="D8" s="133">
        <v>2</v>
      </c>
      <c r="E8" s="133">
        <v>3</v>
      </c>
      <c r="F8" s="133" t="s">
        <v>4</v>
      </c>
      <c r="G8" s="132">
        <v>5</v>
      </c>
    </row>
    <row r="9" spans="1:9" ht="19.5" customHeight="1">
      <c r="A9" s="182" t="s">
        <v>2</v>
      </c>
      <c r="B9" s="31" t="s">
        <v>5</v>
      </c>
      <c r="C9" s="134">
        <f>C10+C11+C12+C13</f>
        <v>9900000000</v>
      </c>
      <c r="D9" s="134">
        <f>D10+D11+D12+D13</f>
        <v>9187896651</v>
      </c>
      <c r="E9" s="134">
        <f t="shared" ref="D9:E9" si="0">E10+E11+E12+E13</f>
        <v>9187896651</v>
      </c>
      <c r="F9" s="135">
        <f>E9/C9</f>
        <v>0.92807036878787874</v>
      </c>
      <c r="G9" s="136"/>
    </row>
    <row r="10" spans="1:9" ht="18.600000000000001" customHeight="1">
      <c r="A10" s="160" t="s">
        <v>6</v>
      </c>
      <c r="B10" s="28" t="s">
        <v>7</v>
      </c>
      <c r="C10" s="137">
        <v>9900000000</v>
      </c>
      <c r="D10" s="137">
        <v>9187896651</v>
      </c>
      <c r="E10" s="137">
        <f>D10</f>
        <v>9187896651</v>
      </c>
      <c r="F10" s="135">
        <f>E10/C10</f>
        <v>0.92807036878787874</v>
      </c>
      <c r="G10" s="138"/>
    </row>
    <row r="11" spans="1:9" ht="16.2" customHeight="1">
      <c r="A11" s="160" t="s">
        <v>8</v>
      </c>
      <c r="B11" s="28" t="s">
        <v>9</v>
      </c>
      <c r="C11" s="137"/>
      <c r="D11" s="137"/>
      <c r="E11" s="137"/>
      <c r="F11" s="138"/>
      <c r="G11" s="138"/>
    </row>
    <row r="12" spans="1:9" ht="18.600000000000001" customHeight="1">
      <c r="A12" s="160" t="s">
        <v>10</v>
      </c>
      <c r="B12" s="28" t="s">
        <v>68</v>
      </c>
      <c r="C12" s="137"/>
      <c r="D12" s="137"/>
      <c r="E12" s="137"/>
      <c r="F12" s="138"/>
      <c r="G12" s="138"/>
    </row>
    <row r="13" spans="1:9" ht="20.399999999999999" customHeight="1">
      <c r="A13" s="160" t="s">
        <v>12</v>
      </c>
      <c r="B13" s="28" t="s">
        <v>13</v>
      </c>
      <c r="C13" s="137"/>
      <c r="D13" s="137"/>
      <c r="E13" s="137"/>
      <c r="F13" s="138"/>
      <c r="G13" s="138"/>
      <c r="I13" s="139"/>
    </row>
    <row r="14" spans="1:9" ht="18.600000000000001" customHeight="1">
      <c r="A14" s="161" t="s">
        <v>3</v>
      </c>
      <c r="B14" s="32" t="s">
        <v>14</v>
      </c>
      <c r="C14" s="140">
        <f>C15+C29+C32+C33+C34</f>
        <v>114315829963</v>
      </c>
      <c r="D14" s="140">
        <f>D15+D29+D32+D33+D34</f>
        <v>95991119084</v>
      </c>
      <c r="E14" s="140">
        <f>E15+E29+E32+E33+E34</f>
        <v>90991119084</v>
      </c>
      <c r="F14" s="141">
        <f>E14/C14</f>
        <v>0.79596254616224726</v>
      </c>
      <c r="G14" s="142"/>
    </row>
    <row r="15" spans="1:9" s="144" customFormat="1" ht="21" customHeight="1">
      <c r="A15" s="161" t="s">
        <v>6</v>
      </c>
      <c r="B15" s="32" t="s">
        <v>15</v>
      </c>
      <c r="C15" s="140">
        <f>C16+C23</f>
        <v>7992000000</v>
      </c>
      <c r="D15" s="140">
        <f t="shared" ref="D15:E15" si="1">D16+D23</f>
        <v>7501289121</v>
      </c>
      <c r="E15" s="140">
        <f t="shared" si="1"/>
        <v>7501289121</v>
      </c>
      <c r="F15" s="141">
        <f t="shared" ref="F15:F18" si="2">E15/C15</f>
        <v>0.93859973986486489</v>
      </c>
      <c r="G15" s="142"/>
      <c r="H15" s="143"/>
    </row>
    <row r="16" spans="1:9" ht="23.25" customHeight="1">
      <c r="A16" s="160">
        <v>1</v>
      </c>
      <c r="B16" s="28" t="s">
        <v>69</v>
      </c>
      <c r="C16" s="137">
        <f>C17+C18+C19+C21</f>
        <v>7597000000</v>
      </c>
      <c r="D16" s="137">
        <f>D17+D18+D19+D21+D20</f>
        <v>7438702385</v>
      </c>
      <c r="E16" s="137">
        <f>E17+E18+E19+E21+E20</f>
        <v>7438702385</v>
      </c>
      <c r="F16" s="141">
        <f t="shared" si="2"/>
        <v>0.9791631413715941</v>
      </c>
      <c r="G16" s="138"/>
      <c r="H16" s="139"/>
    </row>
    <row r="17" spans="1:8" ht="23.25" customHeight="1">
      <c r="A17" s="160"/>
      <c r="B17" s="34" t="s">
        <v>138</v>
      </c>
      <c r="C17" s="145">
        <v>3794000000</v>
      </c>
      <c r="D17" s="146">
        <v>3547445951</v>
      </c>
      <c r="E17" s="145">
        <f>D17</f>
        <v>3547445951</v>
      </c>
      <c r="F17" s="141">
        <f t="shared" si="2"/>
        <v>0.93501474723247235</v>
      </c>
      <c r="G17" s="147"/>
      <c r="H17" s="139"/>
    </row>
    <row r="18" spans="1:8" ht="23.25" customHeight="1">
      <c r="A18" s="160"/>
      <c r="B18" s="34" t="s">
        <v>111</v>
      </c>
      <c r="C18" s="145">
        <v>2303000000</v>
      </c>
      <c r="D18" s="146">
        <v>2746222048</v>
      </c>
      <c r="E18" s="145">
        <f t="shared" ref="E18:E21" si="3">D18</f>
        <v>2746222048</v>
      </c>
      <c r="F18" s="141">
        <f t="shared" si="2"/>
        <v>1.1924542110290925</v>
      </c>
      <c r="G18" s="147"/>
    </row>
    <row r="19" spans="1:8" ht="23.25" customHeight="1">
      <c r="A19" s="160"/>
      <c r="B19" s="34" t="s">
        <v>35</v>
      </c>
      <c r="C19" s="145">
        <v>250000000</v>
      </c>
      <c r="D19" s="146">
        <v>162114406</v>
      </c>
      <c r="E19" s="145">
        <f t="shared" si="3"/>
        <v>162114406</v>
      </c>
      <c r="F19" s="141">
        <f>E19/C19</f>
        <v>0.64845762399999995</v>
      </c>
      <c r="G19" s="147"/>
    </row>
    <row r="20" spans="1:8" ht="23.25" customHeight="1">
      <c r="A20" s="160"/>
      <c r="B20" s="34" t="s">
        <v>140</v>
      </c>
      <c r="C20" s="145"/>
      <c r="D20" s="146">
        <v>40590218</v>
      </c>
      <c r="E20" s="145">
        <f t="shared" si="3"/>
        <v>40590218</v>
      </c>
      <c r="F20" s="141"/>
      <c r="G20" s="147"/>
    </row>
    <row r="21" spans="1:8" ht="23.25" customHeight="1">
      <c r="A21" s="160"/>
      <c r="B21" s="34" t="s">
        <v>62</v>
      </c>
      <c r="C21" s="145">
        <v>1250000000</v>
      </c>
      <c r="D21" s="146">
        <v>942329762</v>
      </c>
      <c r="E21" s="145">
        <f t="shared" si="3"/>
        <v>942329762</v>
      </c>
      <c r="F21" s="141">
        <f t="shared" ref="F21" si="4">E21/C21</f>
        <v>0.75386380959999999</v>
      </c>
      <c r="G21" s="147"/>
    </row>
    <row r="22" spans="1:8" ht="23.25" customHeight="1">
      <c r="A22" s="160">
        <v>2</v>
      </c>
      <c r="B22" s="28" t="s">
        <v>16</v>
      </c>
      <c r="C22" s="137"/>
      <c r="D22" s="137"/>
      <c r="E22" s="137"/>
      <c r="F22" s="141"/>
      <c r="G22" s="138"/>
    </row>
    <row r="23" spans="1:8" ht="23.25" customHeight="1">
      <c r="A23" s="160">
        <v>3</v>
      </c>
      <c r="B23" s="28" t="s">
        <v>70</v>
      </c>
      <c r="C23" s="137">
        <f>C24+C25+C26+C27+C28</f>
        <v>395000000</v>
      </c>
      <c r="D23" s="137">
        <f t="shared" ref="D23:E23" si="5">D24+D25+D26+D27+D28</f>
        <v>62586736</v>
      </c>
      <c r="E23" s="137">
        <f t="shared" si="5"/>
        <v>62586736</v>
      </c>
      <c r="F23" s="141">
        <f>E23/C23</f>
        <v>0.15844743291139241</v>
      </c>
      <c r="G23" s="138"/>
    </row>
    <row r="24" spans="1:8" ht="23.25" customHeight="1">
      <c r="A24" s="160"/>
      <c r="B24" s="34" t="s">
        <v>36</v>
      </c>
      <c r="C24" s="145">
        <v>19450000</v>
      </c>
      <c r="D24" s="146">
        <v>8028000</v>
      </c>
      <c r="E24" s="145">
        <f>D24</f>
        <v>8028000</v>
      </c>
      <c r="F24" s="141">
        <f>E24/C24</f>
        <v>0.41275064267352185</v>
      </c>
      <c r="G24" s="147"/>
    </row>
    <row r="25" spans="1:8" ht="23.25" customHeight="1">
      <c r="A25" s="160"/>
      <c r="B25" s="34" t="s">
        <v>39</v>
      </c>
      <c r="C25" s="145">
        <v>77000000</v>
      </c>
      <c r="D25" s="148">
        <v>0</v>
      </c>
      <c r="E25" s="145">
        <v>0</v>
      </c>
      <c r="F25" s="141">
        <f>E25/C25</f>
        <v>0</v>
      </c>
      <c r="G25" s="147"/>
    </row>
    <row r="26" spans="1:8" ht="23.25" customHeight="1">
      <c r="A26" s="160"/>
      <c r="B26" s="34" t="s">
        <v>38</v>
      </c>
      <c r="C26" s="145">
        <v>0</v>
      </c>
      <c r="D26" s="145">
        <v>1169076</v>
      </c>
      <c r="E26" s="145">
        <f>D26</f>
        <v>1169076</v>
      </c>
      <c r="F26" s="141"/>
      <c r="G26" s="147"/>
    </row>
    <row r="27" spans="1:8" ht="23.25" customHeight="1">
      <c r="A27" s="160"/>
      <c r="B27" s="34" t="s">
        <v>139</v>
      </c>
      <c r="C27" s="145">
        <v>2550000</v>
      </c>
      <c r="D27" s="145">
        <v>3405177</v>
      </c>
      <c r="E27" s="145">
        <f t="shared" ref="E27:E28" si="6">D27</f>
        <v>3405177</v>
      </c>
      <c r="F27" s="141">
        <f t="shared" ref="F27:F28" si="7">E27/C27</f>
        <v>1.3353635294117647</v>
      </c>
      <c r="G27" s="147"/>
    </row>
    <row r="28" spans="1:8" ht="23.25" customHeight="1">
      <c r="A28" s="160"/>
      <c r="B28" s="34" t="s">
        <v>43</v>
      </c>
      <c r="C28" s="145">
        <v>296000000</v>
      </c>
      <c r="D28" s="146">
        <v>49984483</v>
      </c>
      <c r="E28" s="145">
        <f t="shared" si="6"/>
        <v>49984483</v>
      </c>
      <c r="F28" s="141">
        <f t="shared" si="7"/>
        <v>0.16886649662162162</v>
      </c>
      <c r="G28" s="147"/>
    </row>
    <row r="29" spans="1:8" s="144" customFormat="1" ht="19.5" customHeight="1">
      <c r="A29" s="161" t="s">
        <v>8</v>
      </c>
      <c r="B29" s="32" t="s">
        <v>17</v>
      </c>
      <c r="C29" s="140">
        <f>C30+C31</f>
        <v>84676380000</v>
      </c>
      <c r="D29" s="140">
        <f>D30+D31</f>
        <v>66842380000</v>
      </c>
      <c r="E29" s="140">
        <f>E30+E31</f>
        <v>61842380000</v>
      </c>
      <c r="F29" s="149">
        <f>E29/C29</f>
        <v>0.73033802342518661</v>
      </c>
      <c r="G29" s="142"/>
    </row>
    <row r="30" spans="1:8" ht="23.25" customHeight="1">
      <c r="A30" s="160">
        <v>1</v>
      </c>
      <c r="B30" s="28" t="s">
        <v>109</v>
      </c>
      <c r="C30" s="137">
        <f>61651000000-7992000000</f>
        <v>53659000000</v>
      </c>
      <c r="D30" s="137">
        <v>35825000000</v>
      </c>
      <c r="E30" s="137">
        <v>30825000000</v>
      </c>
      <c r="F30" s="135">
        <f>E30/C30</f>
        <v>0.57446094783726864</v>
      </c>
      <c r="G30" s="138"/>
    </row>
    <row r="31" spans="1:8" ht="23.25" customHeight="1">
      <c r="A31" s="160">
        <v>2</v>
      </c>
      <c r="B31" s="28" t="s">
        <v>72</v>
      </c>
      <c r="C31" s="137">
        <v>31017380000</v>
      </c>
      <c r="D31" s="137">
        <v>31017380000</v>
      </c>
      <c r="E31" s="137">
        <v>31017380000</v>
      </c>
      <c r="F31" s="135">
        <f>E31/C31</f>
        <v>1</v>
      </c>
      <c r="G31" s="138"/>
    </row>
    <row r="32" spans="1:8" s="144" customFormat="1" ht="19.8" customHeight="1">
      <c r="A32" s="161" t="s">
        <v>10</v>
      </c>
      <c r="B32" s="32" t="s">
        <v>18</v>
      </c>
      <c r="C32" s="140"/>
      <c r="D32" s="140"/>
      <c r="E32" s="140"/>
      <c r="F32" s="135"/>
      <c r="G32" s="142"/>
    </row>
    <row r="33" spans="1:8" s="144" customFormat="1" ht="17.25" customHeight="1">
      <c r="A33" s="161" t="s">
        <v>12</v>
      </c>
      <c r="B33" s="32" t="s">
        <v>19</v>
      </c>
      <c r="C33" s="140"/>
      <c r="D33" s="140"/>
      <c r="E33" s="140"/>
      <c r="F33" s="135"/>
      <c r="G33" s="142"/>
    </row>
    <row r="34" spans="1:8" s="144" customFormat="1" ht="18.600000000000001" customHeight="1">
      <c r="A34" s="161" t="s">
        <v>20</v>
      </c>
      <c r="B34" s="79" t="s">
        <v>21</v>
      </c>
      <c r="C34" s="162">
        <v>21647449963</v>
      </c>
      <c r="D34" s="162">
        <v>21647449963</v>
      </c>
      <c r="E34" s="162">
        <v>21647449963</v>
      </c>
      <c r="F34" s="171">
        <f t="shared" ref="F34:F60" si="8">E34/C34</f>
        <v>1</v>
      </c>
      <c r="G34" s="142"/>
    </row>
    <row r="35" spans="1:8" ht="28.2" customHeight="1">
      <c r="A35" s="183" t="s">
        <v>22</v>
      </c>
      <c r="B35" s="179" t="s">
        <v>23</v>
      </c>
      <c r="C35" s="180">
        <f>C36+C58+C81</f>
        <v>104176690857</v>
      </c>
      <c r="D35" s="180">
        <f>D36+D58+D81+D80</f>
        <v>37119629825</v>
      </c>
      <c r="E35" s="180">
        <f>E36+E58+E81+E80</f>
        <v>37119629825</v>
      </c>
      <c r="F35" s="181">
        <f t="shared" si="8"/>
        <v>0.35631415741504907</v>
      </c>
      <c r="G35" s="150"/>
      <c r="H35" s="151"/>
    </row>
    <row r="36" spans="1:8" ht="19.8" customHeight="1">
      <c r="A36" s="161" t="s">
        <v>6</v>
      </c>
      <c r="B36" s="176" t="s">
        <v>24</v>
      </c>
      <c r="C36" s="177">
        <f>C37+C38+C52+C53+C54+C55+C56</f>
        <v>74635697600</v>
      </c>
      <c r="D36" s="177">
        <f t="shared" ref="D36:E36" si="9">D37+D38+D52+D53+D54+D55+D56</f>
        <v>30074097232</v>
      </c>
      <c r="E36" s="177">
        <f t="shared" si="9"/>
        <v>30074097232</v>
      </c>
      <c r="F36" s="178">
        <f t="shared" si="8"/>
        <v>0.40294521521294119</v>
      </c>
      <c r="G36" s="142"/>
      <c r="H36" s="152"/>
    </row>
    <row r="37" spans="1:8" ht="27.6" customHeight="1">
      <c r="A37" s="160">
        <v>1</v>
      </c>
      <c r="B37" s="28" t="s">
        <v>25</v>
      </c>
      <c r="C37" s="137">
        <v>9047917600</v>
      </c>
      <c r="D37" s="137">
        <v>4168194130</v>
      </c>
      <c r="E37" s="137">
        <f>D37</f>
        <v>4168194130</v>
      </c>
      <c r="F37" s="135">
        <f t="shared" si="8"/>
        <v>0.46067993921606892</v>
      </c>
      <c r="G37" s="138"/>
      <c r="H37" s="151"/>
    </row>
    <row r="38" spans="1:8" ht="21" customHeight="1">
      <c r="A38" s="160">
        <v>2</v>
      </c>
      <c r="B38" s="28" t="s">
        <v>26</v>
      </c>
      <c r="C38" s="137">
        <f>SUM(C39:C51)</f>
        <v>63754780000</v>
      </c>
      <c r="D38" s="137">
        <f>SUM(D39:D51)</f>
        <v>25905903102</v>
      </c>
      <c r="E38" s="137">
        <f>SUM(E39:E51)</f>
        <v>25905903102</v>
      </c>
      <c r="F38" s="135">
        <f t="shared" si="8"/>
        <v>0.40633664020172289</v>
      </c>
      <c r="G38" s="138"/>
      <c r="H38" s="152"/>
    </row>
    <row r="39" spans="1:8" ht="21.6" customHeight="1">
      <c r="A39" s="184" t="s">
        <v>125</v>
      </c>
      <c r="B39" s="153" t="s">
        <v>112</v>
      </c>
      <c r="C39" s="154">
        <v>32274000000</v>
      </c>
      <c r="D39" s="155">
        <v>13497486521</v>
      </c>
      <c r="E39" s="155">
        <f>D39</f>
        <v>13497486521</v>
      </c>
      <c r="F39" s="156">
        <f t="shared" si="8"/>
        <v>0.41821548370205119</v>
      </c>
      <c r="G39" s="138"/>
      <c r="H39" s="152"/>
    </row>
    <row r="40" spans="1:8" ht="16.2" customHeight="1">
      <c r="A40" s="184" t="s">
        <v>126</v>
      </c>
      <c r="B40" s="157" t="s">
        <v>113</v>
      </c>
      <c r="C40" s="158">
        <v>350000000</v>
      </c>
      <c r="D40" s="74">
        <v>16454754</v>
      </c>
      <c r="E40" s="74">
        <f>D40</f>
        <v>16454754</v>
      </c>
      <c r="F40" s="156">
        <f t="shared" si="8"/>
        <v>4.7013582857142855E-2</v>
      </c>
      <c r="G40" s="138"/>
    </row>
    <row r="41" spans="1:8" ht="16.2" customHeight="1">
      <c r="A41" s="184" t="s">
        <v>127</v>
      </c>
      <c r="B41" s="157" t="s">
        <v>114</v>
      </c>
      <c r="C41" s="158">
        <f>1176400000+3998000000</f>
        <v>5174400000</v>
      </c>
      <c r="D41" s="74">
        <v>2051452100</v>
      </c>
      <c r="E41" s="74">
        <f>D41</f>
        <v>2051452100</v>
      </c>
      <c r="F41" s="156">
        <f t="shared" si="8"/>
        <v>0.39646183132343848</v>
      </c>
      <c r="G41" s="138"/>
    </row>
    <row r="42" spans="1:8" ht="16.2" customHeight="1">
      <c r="A42" s="184" t="s">
        <v>128</v>
      </c>
      <c r="B42" s="157" t="s">
        <v>115</v>
      </c>
      <c r="C42" s="158">
        <v>300000000</v>
      </c>
      <c r="D42" s="75">
        <v>252594010</v>
      </c>
      <c r="E42" s="75">
        <f>D42</f>
        <v>252594010</v>
      </c>
      <c r="F42" s="156">
        <f t="shared" si="8"/>
        <v>0.84198003333333338</v>
      </c>
      <c r="G42" s="138"/>
    </row>
    <row r="43" spans="1:8" ht="16.2" customHeight="1">
      <c r="A43" s="184" t="s">
        <v>129</v>
      </c>
      <c r="B43" s="157" t="s">
        <v>120</v>
      </c>
      <c r="C43" s="158">
        <v>150000000</v>
      </c>
      <c r="D43" s="75">
        <v>2340000</v>
      </c>
      <c r="E43" s="75">
        <v>2340000</v>
      </c>
      <c r="F43" s="156">
        <f t="shared" si="8"/>
        <v>1.5599999999999999E-2</v>
      </c>
      <c r="G43" s="138"/>
    </row>
    <row r="44" spans="1:8" ht="16.2" customHeight="1">
      <c r="A44" s="184" t="s">
        <v>130</v>
      </c>
      <c r="B44" s="157" t="s">
        <v>116</v>
      </c>
      <c r="C44" s="158">
        <v>200000000</v>
      </c>
      <c r="D44" s="75">
        <v>99795360</v>
      </c>
      <c r="E44" s="75">
        <v>99795360</v>
      </c>
      <c r="F44" s="156">
        <f t="shared" si="8"/>
        <v>0.4989768</v>
      </c>
      <c r="G44" s="138"/>
    </row>
    <row r="45" spans="1:8" ht="16.2" customHeight="1">
      <c r="A45" s="184" t="s">
        <v>131</v>
      </c>
      <c r="B45" s="157" t="s">
        <v>117</v>
      </c>
      <c r="C45" s="158">
        <v>407000000</v>
      </c>
      <c r="D45" s="75">
        <v>0</v>
      </c>
      <c r="E45" s="75">
        <v>0</v>
      </c>
      <c r="F45" s="156">
        <f t="shared" si="8"/>
        <v>0</v>
      </c>
      <c r="G45" s="138"/>
    </row>
    <row r="46" spans="1:8" ht="16.2" customHeight="1">
      <c r="A46" s="184" t="s">
        <v>132</v>
      </c>
      <c r="B46" s="157" t="s">
        <v>118</v>
      </c>
      <c r="C46" s="158">
        <v>205000000</v>
      </c>
      <c r="D46" s="75">
        <v>23120000</v>
      </c>
      <c r="E46" s="75">
        <v>23120000</v>
      </c>
      <c r="F46" s="156">
        <f t="shared" si="8"/>
        <v>0.11278048780487805</v>
      </c>
      <c r="G46" s="138"/>
    </row>
    <row r="47" spans="1:8" ht="25.2" customHeight="1">
      <c r="A47" s="184" t="s">
        <v>133</v>
      </c>
      <c r="B47" s="157" t="s">
        <v>119</v>
      </c>
      <c r="C47" s="158">
        <v>13503380000</v>
      </c>
      <c r="D47" s="74">
        <f>9814200437-3500000000</f>
        <v>6314200437</v>
      </c>
      <c r="E47" s="74">
        <f>D47</f>
        <v>6314200437</v>
      </c>
      <c r="F47" s="156">
        <f t="shared" si="8"/>
        <v>0.46760147733382307</v>
      </c>
      <c r="G47" s="138"/>
      <c r="H47" s="159"/>
    </row>
    <row r="48" spans="1:8" ht="16.2" customHeight="1">
      <c r="A48" s="184" t="s">
        <v>134</v>
      </c>
      <c r="B48" s="157" t="s">
        <v>121</v>
      </c>
      <c r="C48" s="158">
        <v>8954000000</v>
      </c>
      <c r="D48" s="74">
        <v>2734182950</v>
      </c>
      <c r="E48" s="74">
        <f>D48</f>
        <v>2734182950</v>
      </c>
      <c r="F48" s="156">
        <f t="shared" si="8"/>
        <v>0.30535882845655571</v>
      </c>
      <c r="G48" s="138"/>
      <c r="H48" s="159"/>
    </row>
    <row r="49" spans="1:8" ht="16.2" customHeight="1">
      <c r="A49" s="184" t="s">
        <v>135</v>
      </c>
      <c r="B49" s="157" t="s">
        <v>122</v>
      </c>
      <c r="C49" s="158">
        <v>1637000000</v>
      </c>
      <c r="D49" s="74">
        <v>650000000</v>
      </c>
      <c r="E49" s="74">
        <f>D49</f>
        <v>650000000</v>
      </c>
      <c r="F49" s="156">
        <f t="shared" si="8"/>
        <v>0.39706780696395844</v>
      </c>
      <c r="G49" s="138"/>
    </row>
    <row r="50" spans="1:8" ht="16.2" customHeight="1">
      <c r="A50" s="184" t="s">
        <v>136</v>
      </c>
      <c r="B50" s="157" t="s">
        <v>123</v>
      </c>
      <c r="C50" s="158">
        <v>355000000</v>
      </c>
      <c r="D50" s="74">
        <v>202026970</v>
      </c>
      <c r="E50" s="74">
        <v>202026970</v>
      </c>
      <c r="F50" s="156">
        <f t="shared" si="8"/>
        <v>0.56909005633802812</v>
      </c>
      <c r="G50" s="138"/>
    </row>
    <row r="51" spans="1:8" ht="16.2" customHeight="1">
      <c r="A51" s="184" t="s">
        <v>137</v>
      </c>
      <c r="B51" s="157" t="s">
        <v>124</v>
      </c>
      <c r="C51" s="158">
        <v>245000000</v>
      </c>
      <c r="D51" s="74">
        <v>62250000</v>
      </c>
      <c r="E51" s="74">
        <v>62250000</v>
      </c>
      <c r="F51" s="156">
        <f t="shared" si="8"/>
        <v>0.25408163265306122</v>
      </c>
      <c r="G51" s="138"/>
    </row>
    <row r="52" spans="1:8">
      <c r="A52" s="160">
        <v>3</v>
      </c>
      <c r="B52" s="28" t="s">
        <v>27</v>
      </c>
      <c r="C52" s="137"/>
      <c r="D52" s="137"/>
      <c r="E52" s="137"/>
      <c r="F52" s="135"/>
      <c r="G52" s="138"/>
      <c r="H52" s="159"/>
    </row>
    <row r="53" spans="1:8">
      <c r="A53" s="160">
        <v>4</v>
      </c>
      <c r="B53" s="28" t="s">
        <v>28</v>
      </c>
      <c r="C53" s="137"/>
      <c r="D53" s="137"/>
      <c r="E53" s="137"/>
      <c r="F53" s="135"/>
      <c r="G53" s="138"/>
    </row>
    <row r="54" spans="1:8">
      <c r="A54" s="160">
        <v>5</v>
      </c>
      <c r="B54" s="28" t="s">
        <v>29</v>
      </c>
      <c r="C54" s="137"/>
      <c r="D54" s="137"/>
      <c r="E54" s="137"/>
      <c r="F54" s="135"/>
      <c r="G54" s="138"/>
    </row>
    <row r="55" spans="1:8">
      <c r="A55" s="160">
        <v>6</v>
      </c>
      <c r="B55" s="28" t="s">
        <v>30</v>
      </c>
      <c r="C55" s="137"/>
      <c r="D55" s="137"/>
      <c r="E55" s="137"/>
      <c r="F55" s="135"/>
      <c r="G55" s="138"/>
    </row>
    <row r="56" spans="1:8">
      <c r="A56" s="160">
        <v>7</v>
      </c>
      <c r="B56" s="28" t="s">
        <v>73</v>
      </c>
      <c r="C56" s="137">
        <v>1833000000</v>
      </c>
      <c r="D56" s="137"/>
      <c r="E56" s="137"/>
      <c r="F56" s="135">
        <f t="shared" si="8"/>
        <v>0</v>
      </c>
      <c r="G56" s="138"/>
    </row>
    <row r="57" spans="1:8">
      <c r="A57" s="160">
        <v>8</v>
      </c>
      <c r="B57" s="28" t="s">
        <v>31</v>
      </c>
      <c r="C57" s="137"/>
      <c r="D57" s="137"/>
      <c r="E57" s="137"/>
      <c r="F57" s="135"/>
      <c r="G57" s="138"/>
    </row>
    <row r="58" spans="1:8" s="144" customFormat="1" ht="27.6">
      <c r="A58" s="161" t="s">
        <v>8</v>
      </c>
      <c r="B58" s="29" t="s">
        <v>74</v>
      </c>
      <c r="C58" s="140">
        <f>C59+C60</f>
        <v>29540993257</v>
      </c>
      <c r="D58" s="140">
        <f t="shared" ref="D58:E58" si="10">D59+D60</f>
        <v>6964532593</v>
      </c>
      <c r="E58" s="140">
        <f t="shared" si="10"/>
        <v>6964532593</v>
      </c>
      <c r="F58" s="135">
        <f t="shared" si="8"/>
        <v>0.23575824050363278</v>
      </c>
      <c r="G58" s="142"/>
    </row>
    <row r="59" spans="1:8" s="144" customFormat="1">
      <c r="A59" s="160">
        <v>1</v>
      </c>
      <c r="B59" s="28" t="s">
        <v>25</v>
      </c>
      <c r="C59" s="162"/>
      <c r="D59" s="162"/>
      <c r="E59" s="162"/>
      <c r="F59" s="135"/>
      <c r="G59" s="163"/>
    </row>
    <row r="60" spans="1:8" s="144" customFormat="1" ht="16.8" customHeight="1">
      <c r="A60" s="160">
        <v>2</v>
      </c>
      <c r="B60" s="28" t="s">
        <v>26</v>
      </c>
      <c r="C60" s="164">
        <f>C61+C62+C63+C64+C65+C66+C67+C68+C69+C70+C71+C72+C73</f>
        <v>29540993257</v>
      </c>
      <c r="D60" s="164">
        <f t="shared" ref="D60:E60" si="11">D61+D62+D63+D64+D65+D66+D67+D68+D69+D70+D71+D72+D73</f>
        <v>6964532593</v>
      </c>
      <c r="E60" s="164">
        <f t="shared" si="11"/>
        <v>6964532593</v>
      </c>
      <c r="F60" s="135">
        <f t="shared" si="8"/>
        <v>0.23575824050363278</v>
      </c>
      <c r="G60" s="163"/>
    </row>
    <row r="61" spans="1:8" s="144" customFormat="1" ht="21" customHeight="1">
      <c r="A61" s="184" t="s">
        <v>125</v>
      </c>
      <c r="B61" s="165" t="s">
        <v>112</v>
      </c>
      <c r="C61" s="166">
        <v>5410000000</v>
      </c>
      <c r="D61" s="167"/>
      <c r="E61" s="167"/>
      <c r="F61" s="156"/>
      <c r="G61" s="168"/>
    </row>
    <row r="62" spans="1:8" s="144" customFormat="1" ht="16.8" customHeight="1">
      <c r="A62" s="184" t="s">
        <v>126</v>
      </c>
      <c r="B62" s="169" t="s">
        <v>113</v>
      </c>
      <c r="C62" s="166"/>
      <c r="D62" s="167"/>
      <c r="E62" s="167"/>
      <c r="F62" s="156"/>
      <c r="G62" s="168"/>
    </row>
    <row r="63" spans="1:8" s="144" customFormat="1" ht="18.600000000000001" customHeight="1">
      <c r="A63" s="184" t="s">
        <v>127</v>
      </c>
      <c r="B63" s="169" t="s">
        <v>114</v>
      </c>
      <c r="C63" s="166"/>
      <c r="D63" s="167"/>
      <c r="E63" s="167"/>
      <c r="F63" s="156"/>
      <c r="G63" s="168"/>
    </row>
    <row r="64" spans="1:8" s="144" customFormat="1" ht="19.2" customHeight="1">
      <c r="A64" s="184" t="s">
        <v>128</v>
      </c>
      <c r="B64" s="169" t="s">
        <v>115</v>
      </c>
      <c r="C64" s="166"/>
      <c r="D64" s="167"/>
      <c r="E64" s="167"/>
      <c r="F64" s="156"/>
      <c r="G64" s="168"/>
    </row>
    <row r="65" spans="1:8" s="144" customFormat="1" ht="18.600000000000001" customHeight="1">
      <c r="A65" s="184" t="s">
        <v>129</v>
      </c>
      <c r="B65" s="169" t="s">
        <v>120</v>
      </c>
      <c r="C65" s="166"/>
      <c r="D65" s="167"/>
      <c r="E65" s="167"/>
      <c r="F65" s="156"/>
      <c r="G65" s="168"/>
    </row>
    <row r="66" spans="1:8" s="144" customFormat="1" ht="15" customHeight="1">
      <c r="A66" s="184" t="s">
        <v>130</v>
      </c>
      <c r="B66" s="169" t="s">
        <v>116</v>
      </c>
      <c r="C66" s="166"/>
      <c r="D66" s="167"/>
      <c r="E66" s="167"/>
      <c r="F66" s="156"/>
      <c r="G66" s="168"/>
    </row>
    <row r="67" spans="1:8" s="144" customFormat="1" ht="15" customHeight="1">
      <c r="A67" s="184" t="s">
        <v>131</v>
      </c>
      <c r="B67" s="169" t="s">
        <v>117</v>
      </c>
      <c r="C67" s="166"/>
      <c r="D67" s="167"/>
      <c r="E67" s="167"/>
      <c r="F67" s="156"/>
      <c r="G67" s="168"/>
    </row>
    <row r="68" spans="1:8" s="144" customFormat="1" ht="15" customHeight="1">
      <c r="A68" s="184" t="s">
        <v>132</v>
      </c>
      <c r="B68" s="169" t="s">
        <v>118</v>
      </c>
      <c r="C68" s="166">
        <f>2139000000+1798000000+36500000+1183113257</f>
        <v>5156613257</v>
      </c>
      <c r="D68" s="74">
        <v>2028769745</v>
      </c>
      <c r="E68" s="74">
        <f>D68</f>
        <v>2028769745</v>
      </c>
      <c r="F68" s="156">
        <f>E68/C68</f>
        <v>0.39343065766004176</v>
      </c>
      <c r="G68" s="168"/>
    </row>
    <row r="69" spans="1:8" s="144" customFormat="1" ht="28.8" customHeight="1">
      <c r="A69" s="184" t="s">
        <v>133</v>
      </c>
      <c r="B69" s="169" t="s">
        <v>119</v>
      </c>
      <c r="C69" s="166">
        <f>11783000000+2087380000</f>
        <v>13870380000</v>
      </c>
      <c r="D69" s="166">
        <v>2244841648</v>
      </c>
      <c r="E69" s="166">
        <f>D69</f>
        <v>2244841648</v>
      </c>
      <c r="F69" s="156">
        <f t="shared" ref="F69:F73" si="12">E69/C69</f>
        <v>0.16184427881572097</v>
      </c>
      <c r="G69" s="168"/>
      <c r="H69" s="170"/>
    </row>
    <row r="70" spans="1:8" s="144" customFormat="1" ht="17.399999999999999" customHeight="1">
      <c r="A70" s="184" t="s">
        <v>134</v>
      </c>
      <c r="B70" s="169" t="s">
        <v>121</v>
      </c>
      <c r="C70" s="166">
        <v>3471000000</v>
      </c>
      <c r="D70" s="166">
        <v>1761498000</v>
      </c>
      <c r="E70" s="166">
        <f>D70</f>
        <v>1761498000</v>
      </c>
      <c r="F70" s="156">
        <f t="shared" si="12"/>
        <v>0.50749006050129641</v>
      </c>
      <c r="G70" s="168"/>
    </row>
    <row r="71" spans="1:8" s="144" customFormat="1" ht="18" customHeight="1">
      <c r="A71" s="184" t="s">
        <v>135</v>
      </c>
      <c r="B71" s="169" t="s">
        <v>122</v>
      </c>
      <c r="C71" s="166"/>
      <c r="D71" s="167"/>
      <c r="E71" s="167"/>
      <c r="F71" s="156"/>
      <c r="G71" s="168"/>
    </row>
    <row r="72" spans="1:8" s="144" customFormat="1" ht="18.600000000000001" customHeight="1">
      <c r="A72" s="184" t="s">
        <v>136</v>
      </c>
      <c r="B72" s="169" t="s">
        <v>123</v>
      </c>
      <c r="C72" s="166">
        <v>1369000000</v>
      </c>
      <c r="D72" s="166">
        <v>867173200</v>
      </c>
      <c r="E72" s="166">
        <f>D72</f>
        <v>867173200</v>
      </c>
      <c r="F72" s="156">
        <f t="shared" si="12"/>
        <v>0.63343550036523011</v>
      </c>
      <c r="G72" s="168"/>
    </row>
    <row r="73" spans="1:8" s="144" customFormat="1" ht="18" customHeight="1">
      <c r="A73" s="184" t="s">
        <v>137</v>
      </c>
      <c r="B73" s="169" t="s">
        <v>124</v>
      </c>
      <c r="C73" s="166">
        <v>264000000</v>
      </c>
      <c r="D73" s="166">
        <v>62250000</v>
      </c>
      <c r="E73" s="166">
        <f>D73</f>
        <v>62250000</v>
      </c>
      <c r="F73" s="156">
        <f t="shared" si="12"/>
        <v>0.23579545454545456</v>
      </c>
      <c r="G73" s="168"/>
      <c r="H73" s="170"/>
    </row>
    <row r="74" spans="1:8" s="144" customFormat="1" ht="19.8" customHeight="1">
      <c r="A74" s="160">
        <v>3</v>
      </c>
      <c r="B74" s="28" t="s">
        <v>27</v>
      </c>
      <c r="C74" s="162"/>
      <c r="D74" s="162"/>
      <c r="E74" s="162"/>
      <c r="F74" s="135"/>
      <c r="G74" s="163"/>
    </row>
    <row r="75" spans="1:8" s="144" customFormat="1" ht="18.600000000000001" customHeight="1">
      <c r="A75" s="160">
        <v>4</v>
      </c>
      <c r="B75" s="28" t="s">
        <v>28</v>
      </c>
      <c r="C75" s="162"/>
      <c r="D75" s="162"/>
      <c r="E75" s="162"/>
      <c r="F75" s="135"/>
      <c r="G75" s="163"/>
    </row>
    <row r="76" spans="1:8" s="144" customFormat="1" ht="18" customHeight="1">
      <c r="A76" s="160">
        <v>5</v>
      </c>
      <c r="B76" s="28" t="s">
        <v>29</v>
      </c>
      <c r="C76" s="162"/>
      <c r="D76" s="162"/>
      <c r="E76" s="162"/>
      <c r="F76" s="135"/>
      <c r="G76" s="163"/>
    </row>
    <row r="77" spans="1:8" s="144" customFormat="1" ht="18.600000000000001" customHeight="1">
      <c r="A77" s="160">
        <v>6</v>
      </c>
      <c r="B77" s="28" t="s">
        <v>30</v>
      </c>
      <c r="C77" s="162"/>
      <c r="D77" s="162"/>
      <c r="E77" s="162"/>
      <c r="F77" s="135"/>
      <c r="G77" s="163"/>
    </row>
    <row r="78" spans="1:8" s="144" customFormat="1" ht="20.399999999999999" customHeight="1">
      <c r="A78" s="160">
        <v>7</v>
      </c>
      <c r="B78" s="28" t="s">
        <v>73</v>
      </c>
      <c r="C78" s="162"/>
      <c r="D78" s="162"/>
      <c r="E78" s="162"/>
      <c r="F78" s="135"/>
      <c r="G78" s="163"/>
    </row>
    <row r="79" spans="1:8" s="144" customFormat="1" ht="21.6" customHeight="1">
      <c r="A79" s="160">
        <v>8</v>
      </c>
      <c r="B79" s="28" t="s">
        <v>31</v>
      </c>
      <c r="C79" s="162"/>
      <c r="D79" s="162"/>
      <c r="E79" s="162"/>
      <c r="F79" s="135"/>
      <c r="G79" s="163"/>
    </row>
    <row r="80" spans="1:8" s="144" customFormat="1" ht="21.6" customHeight="1">
      <c r="A80" s="161" t="s">
        <v>10</v>
      </c>
      <c r="B80" s="79" t="s">
        <v>32</v>
      </c>
      <c r="C80" s="162"/>
      <c r="D80" s="162"/>
      <c r="E80" s="162"/>
      <c r="F80" s="171"/>
      <c r="G80" s="163"/>
    </row>
    <row r="81" spans="1:7" ht="25.5" customHeight="1">
      <c r="A81" s="172" t="s">
        <v>12</v>
      </c>
      <c r="B81" s="30" t="s">
        <v>147</v>
      </c>
      <c r="C81" s="173"/>
      <c r="D81" s="173">
        <v>81000000</v>
      </c>
      <c r="E81" s="173">
        <v>81000000</v>
      </c>
      <c r="F81" s="174"/>
      <c r="G81" s="175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honeticPr fontId="15" type="noConversion"/>
  <pageMargins left="0.36" right="0.2" top="0.75" bottom="0.44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F3365-F4F9-4A47-A762-1F0129F72BD3}">
  <dimension ref="A1:G52"/>
  <sheetViews>
    <sheetView view="pageBreakPreview" zoomScaleNormal="100" zoomScaleSheetLayoutView="100" workbookViewId="0">
      <selection activeCell="C52" sqref="C50:E52"/>
    </sheetView>
  </sheetViews>
  <sheetFormatPr defaultColWidth="8.19921875" defaultRowHeight="14.4"/>
  <cols>
    <col min="1" max="1" width="5.796875" style="82" customWidth="1"/>
    <col min="2" max="2" width="45.3984375" style="82" customWidth="1"/>
    <col min="3" max="4" width="14.69921875" style="82" customWidth="1"/>
    <col min="5" max="5" width="16" style="82" customWidth="1"/>
    <col min="6" max="6" width="10.09765625" style="82" customWidth="1"/>
    <col min="7" max="7" width="10.3984375" style="82" customWidth="1"/>
    <col min="8" max="8" width="17.3984375" style="82" customWidth="1"/>
    <col min="9" max="16384" width="8.19921875" style="82"/>
  </cols>
  <sheetData>
    <row r="1" spans="1:7" ht="20.399999999999999" customHeight="1">
      <c r="A1" s="80" t="s">
        <v>63</v>
      </c>
      <c r="B1" s="80"/>
      <c r="C1" s="80"/>
      <c r="D1" s="80"/>
      <c r="E1" s="80"/>
      <c r="F1" s="81" t="s">
        <v>75</v>
      </c>
      <c r="G1" s="81"/>
    </row>
    <row r="2" spans="1:7" ht="19.2" customHeight="1">
      <c r="A2" s="81" t="s">
        <v>145</v>
      </c>
      <c r="B2" s="81"/>
      <c r="C2" s="81"/>
      <c r="D2" s="81"/>
      <c r="E2" s="81"/>
      <c r="F2" s="81"/>
      <c r="G2" s="81"/>
    </row>
    <row r="3" spans="1:7" ht="19.2" customHeight="1">
      <c r="A3" s="83" t="s">
        <v>34</v>
      </c>
      <c r="B3" s="83"/>
      <c r="C3" s="83"/>
      <c r="D3" s="83"/>
      <c r="E3" s="83"/>
      <c r="F3" s="83"/>
      <c r="G3" s="83"/>
    </row>
    <row r="4" spans="1:7">
      <c r="A4" s="84"/>
      <c r="B4" s="85"/>
      <c r="C4" s="85"/>
      <c r="D4" s="85"/>
      <c r="E4" s="85"/>
      <c r="F4" s="85"/>
      <c r="G4" s="86" t="s">
        <v>58</v>
      </c>
    </row>
    <row r="5" spans="1:7">
      <c r="A5" s="84"/>
      <c r="B5" s="85"/>
      <c r="C5" s="85"/>
      <c r="D5" s="85"/>
      <c r="E5" s="85"/>
      <c r="F5" s="85"/>
      <c r="G5" s="85"/>
    </row>
    <row r="6" spans="1:7" ht="24.6" customHeight="1">
      <c r="A6" s="87" t="s">
        <v>64</v>
      </c>
      <c r="B6" s="87" t="s">
        <v>0</v>
      </c>
      <c r="C6" s="87" t="s">
        <v>1</v>
      </c>
      <c r="D6" s="88" t="s">
        <v>65</v>
      </c>
      <c r="E6" s="88"/>
      <c r="F6" s="89" t="s">
        <v>61</v>
      </c>
      <c r="G6" s="90"/>
    </row>
    <row r="7" spans="1:7" ht="31.8" thickBot="1">
      <c r="A7" s="91"/>
      <c r="B7" s="91"/>
      <c r="C7" s="91"/>
      <c r="D7" s="92" t="s">
        <v>143</v>
      </c>
      <c r="E7" s="92" t="s">
        <v>104</v>
      </c>
      <c r="F7" s="93" t="s">
        <v>67</v>
      </c>
      <c r="G7" s="1" t="s">
        <v>60</v>
      </c>
    </row>
    <row r="8" spans="1:7" ht="18.600000000000001" customHeight="1">
      <c r="A8" s="94" t="s">
        <v>2</v>
      </c>
      <c r="B8" s="94" t="s">
        <v>3</v>
      </c>
      <c r="C8" s="95">
        <v>1</v>
      </c>
      <c r="D8" s="95">
        <v>2</v>
      </c>
      <c r="E8" s="95">
        <v>3</v>
      </c>
      <c r="F8" s="95">
        <v>4</v>
      </c>
      <c r="G8" s="94">
        <v>5</v>
      </c>
    </row>
    <row r="9" spans="1:7" ht="21" customHeight="1">
      <c r="A9" s="96" t="s">
        <v>2</v>
      </c>
      <c r="B9" s="97" t="s">
        <v>5</v>
      </c>
      <c r="C9" s="98">
        <f>C10+C36+C37+C44</f>
        <v>9900000000</v>
      </c>
      <c r="D9" s="98">
        <f>D10+D36+D37+D44</f>
        <v>9187896651</v>
      </c>
      <c r="E9" s="98">
        <f>E10+E36+E37+E44</f>
        <v>4520434988</v>
      </c>
      <c r="F9" s="99">
        <f>E9/C9</f>
        <v>0.45660959474747476</v>
      </c>
      <c r="G9" s="100"/>
    </row>
    <row r="10" spans="1:7">
      <c r="A10" s="101" t="s">
        <v>6</v>
      </c>
      <c r="B10" s="102" t="s">
        <v>76</v>
      </c>
      <c r="C10" s="49">
        <f>C11+C12+C13+C17+C18+C20+C21+C27+C28+C29+C30+C31+C34+C35</f>
        <v>9900000000</v>
      </c>
      <c r="D10" s="49">
        <f>D11+D12+D13+D17+D18+D20+D21+D27+D28+D29+D30+D31+D34+D35</f>
        <v>9187896651</v>
      </c>
      <c r="E10" s="49">
        <f>E11+E12+E13+E17+E18+E20+E21+E27+E28+E29+E30+E31+E34+E35</f>
        <v>4520434988</v>
      </c>
      <c r="F10" s="103">
        <f t="shared" ref="F10:F52" si="0">E10/C10</f>
        <v>0.45660959474747476</v>
      </c>
      <c r="G10" s="104"/>
    </row>
    <row r="11" spans="1:7" ht="19.2" customHeight="1">
      <c r="A11" s="105">
        <v>1</v>
      </c>
      <c r="B11" s="106" t="s">
        <v>77</v>
      </c>
      <c r="C11" s="64"/>
      <c r="D11" s="64">
        <v>245972011</v>
      </c>
      <c r="E11" s="64">
        <f>D11</f>
        <v>245972011</v>
      </c>
      <c r="F11" s="103"/>
      <c r="G11" s="107"/>
    </row>
    <row r="12" spans="1:7" ht="18" customHeight="1">
      <c r="A12" s="105">
        <v>2</v>
      </c>
      <c r="B12" s="106" t="s">
        <v>78</v>
      </c>
      <c r="C12" s="64"/>
      <c r="D12" s="64"/>
      <c r="E12" s="64"/>
      <c r="F12" s="103"/>
      <c r="G12" s="107"/>
    </row>
    <row r="13" spans="1:7" ht="19.8" customHeight="1">
      <c r="A13" s="105">
        <v>3</v>
      </c>
      <c r="B13" s="106" t="s">
        <v>79</v>
      </c>
      <c r="C13" s="64">
        <f>C14+C15+C16</f>
        <v>6097000000</v>
      </c>
      <c r="D13" s="64">
        <f t="shared" ref="D13:E13" si="1">D14+D15+D16</f>
        <v>6334258217</v>
      </c>
      <c r="E13" s="64">
        <f t="shared" si="1"/>
        <v>1769091774</v>
      </c>
      <c r="F13" s="103">
        <f t="shared" si="0"/>
        <v>0.29015774544858125</v>
      </c>
      <c r="G13" s="107"/>
    </row>
    <row r="14" spans="1:7" ht="22.2" customHeight="1">
      <c r="A14" s="105"/>
      <c r="B14" s="108" t="s">
        <v>106</v>
      </c>
      <c r="C14" s="65">
        <v>3794000000</v>
      </c>
      <c r="D14" s="65">
        <v>3547445951</v>
      </c>
      <c r="E14" s="65">
        <v>1548754248</v>
      </c>
      <c r="F14" s="103">
        <f t="shared" si="0"/>
        <v>0.40821145176594625</v>
      </c>
      <c r="G14" s="107"/>
    </row>
    <row r="15" spans="1:7" ht="22.2" customHeight="1">
      <c r="A15" s="105"/>
      <c r="B15" s="108" t="s">
        <v>141</v>
      </c>
      <c r="C15" s="65">
        <v>2303000000</v>
      </c>
      <c r="D15" s="65">
        <v>2746222048</v>
      </c>
      <c r="E15" s="65">
        <v>219649662</v>
      </c>
      <c r="F15" s="103">
        <f t="shared" si="0"/>
        <v>9.5375450282240551E-2</v>
      </c>
      <c r="G15" s="109"/>
    </row>
    <row r="16" spans="1:7" ht="22.2" customHeight="1">
      <c r="A16" s="105"/>
      <c r="B16" s="108" t="s">
        <v>110</v>
      </c>
      <c r="C16" s="64"/>
      <c r="D16" s="65">
        <v>40590218</v>
      </c>
      <c r="E16" s="65">
        <v>687864</v>
      </c>
      <c r="F16" s="103"/>
      <c r="G16" s="107"/>
    </row>
    <row r="17" spans="1:7" ht="21" customHeight="1">
      <c r="A17" s="105">
        <v>4</v>
      </c>
      <c r="B17" s="106" t="s">
        <v>80</v>
      </c>
      <c r="C17" s="49">
        <v>250000000</v>
      </c>
      <c r="D17" s="76">
        <v>162114406</v>
      </c>
      <c r="E17" s="76">
        <v>59819186</v>
      </c>
      <c r="F17" s="103">
        <f t="shared" si="0"/>
        <v>0.23927674400000001</v>
      </c>
      <c r="G17" s="104"/>
    </row>
    <row r="18" spans="1:7" ht="18" customHeight="1">
      <c r="A18" s="105">
        <v>5</v>
      </c>
      <c r="B18" s="106" t="s">
        <v>81</v>
      </c>
      <c r="C18" s="110">
        <v>1900000000</v>
      </c>
      <c r="D18" s="78">
        <v>1449663519</v>
      </c>
      <c r="E18" s="78">
        <f>D18</f>
        <v>1449663519</v>
      </c>
      <c r="F18" s="111">
        <f t="shared" si="0"/>
        <v>0.76298079947368425</v>
      </c>
      <c r="G18" s="107"/>
    </row>
    <row r="19" spans="1:7" ht="3" hidden="1" customHeight="1">
      <c r="A19" s="112"/>
      <c r="B19" s="108" t="s">
        <v>107</v>
      </c>
      <c r="C19" s="64"/>
      <c r="D19" s="77"/>
      <c r="E19" s="77"/>
      <c r="F19" s="103" t="e">
        <f t="shared" si="0"/>
        <v>#DIV/0!</v>
      </c>
      <c r="G19" s="107"/>
    </row>
    <row r="20" spans="1:7" ht="21" customHeight="1">
      <c r="A20" s="113">
        <v>6</v>
      </c>
      <c r="B20" s="106" t="s">
        <v>62</v>
      </c>
      <c r="C20" s="64">
        <v>1250000000</v>
      </c>
      <c r="D20" s="64">
        <v>942329762</v>
      </c>
      <c r="E20" s="64">
        <f>D20</f>
        <v>942329762</v>
      </c>
      <c r="F20" s="103">
        <f t="shared" si="0"/>
        <v>0.75386380959999999</v>
      </c>
      <c r="G20" s="107"/>
    </row>
    <row r="21" spans="1:7" ht="23.4" customHeight="1">
      <c r="A21" s="105">
        <v>7</v>
      </c>
      <c r="B21" s="106" t="s">
        <v>82</v>
      </c>
      <c r="C21" s="64">
        <f>C22+C23+C24+C25+C26</f>
        <v>103000000</v>
      </c>
      <c r="D21" s="64">
        <f t="shared" ref="D21:E21" si="2">D22+D23+D24+D25+D26</f>
        <v>4574253</v>
      </c>
      <c r="E21" s="64">
        <f t="shared" si="2"/>
        <v>4574253</v>
      </c>
      <c r="F21" s="103">
        <f t="shared" si="0"/>
        <v>4.4410223300970872E-2</v>
      </c>
      <c r="G21" s="107"/>
    </row>
    <row r="22" spans="1:7" ht="17.399999999999999" customHeight="1">
      <c r="A22" s="112" t="s">
        <v>37</v>
      </c>
      <c r="B22" s="108" t="s">
        <v>144</v>
      </c>
      <c r="C22" s="64">
        <v>0</v>
      </c>
      <c r="D22" s="64">
        <v>1169076</v>
      </c>
      <c r="E22" s="64">
        <f>D22</f>
        <v>1169076</v>
      </c>
      <c r="F22" s="103"/>
      <c r="G22" s="107"/>
    </row>
    <row r="23" spans="1:7" ht="19.8" customHeight="1">
      <c r="A23" s="112" t="s">
        <v>37</v>
      </c>
      <c r="B23" s="114" t="s">
        <v>71</v>
      </c>
      <c r="C23" s="64"/>
      <c r="D23" s="64"/>
      <c r="E23" s="64"/>
      <c r="F23" s="103"/>
      <c r="G23" s="107"/>
    </row>
    <row r="24" spans="1:7" ht="18.600000000000001" customHeight="1">
      <c r="A24" s="112" t="s">
        <v>37</v>
      </c>
      <c r="B24" s="114" t="s">
        <v>139</v>
      </c>
      <c r="C24" s="64">
        <v>3000000</v>
      </c>
      <c r="D24" s="64">
        <v>3405177</v>
      </c>
      <c r="E24" s="64">
        <v>3405177</v>
      </c>
      <c r="F24" s="103">
        <f t="shared" si="0"/>
        <v>1.135059</v>
      </c>
      <c r="G24" s="107"/>
    </row>
    <row r="25" spans="1:7" ht="20.399999999999999" customHeight="1">
      <c r="A25" s="112" t="s">
        <v>37</v>
      </c>
      <c r="B25" s="114" t="s">
        <v>83</v>
      </c>
      <c r="C25" s="64">
        <v>100000000</v>
      </c>
      <c r="D25" s="64"/>
      <c r="E25" s="64"/>
      <c r="F25" s="103">
        <f t="shared" si="0"/>
        <v>0</v>
      </c>
      <c r="G25" s="107"/>
    </row>
    <row r="26" spans="1:7" ht="15.6" customHeight="1">
      <c r="A26" s="112" t="s">
        <v>37</v>
      </c>
      <c r="B26" s="114" t="s">
        <v>84</v>
      </c>
      <c r="C26" s="64"/>
      <c r="D26" s="64"/>
      <c r="E26" s="64"/>
      <c r="F26" s="103"/>
      <c r="G26" s="107"/>
    </row>
    <row r="27" spans="1:7" ht="21" customHeight="1">
      <c r="A27" s="105">
        <v>8</v>
      </c>
      <c r="B27" s="115" t="s">
        <v>40</v>
      </c>
      <c r="C27" s="64"/>
      <c r="D27" s="64"/>
      <c r="E27" s="64"/>
      <c r="F27" s="103"/>
      <c r="G27" s="107"/>
    </row>
    <row r="28" spans="1:7" ht="27.6">
      <c r="A28" s="105">
        <v>10</v>
      </c>
      <c r="B28" s="115" t="s">
        <v>41</v>
      </c>
      <c r="C28" s="64"/>
      <c r="D28" s="64"/>
      <c r="E28" s="64"/>
      <c r="F28" s="103"/>
      <c r="G28" s="107"/>
    </row>
    <row r="29" spans="1:7" ht="24" customHeight="1">
      <c r="A29" s="105">
        <v>11</v>
      </c>
      <c r="B29" s="115" t="s">
        <v>42</v>
      </c>
      <c r="C29" s="64"/>
      <c r="D29" s="64"/>
      <c r="E29" s="64"/>
      <c r="F29" s="103"/>
      <c r="G29" s="107"/>
    </row>
    <row r="30" spans="1:7" ht="55.5" customHeight="1">
      <c r="A30" s="105">
        <v>12</v>
      </c>
      <c r="B30" s="115" t="s">
        <v>148</v>
      </c>
      <c r="C30" s="116"/>
      <c r="D30" s="116"/>
      <c r="E30" s="116"/>
      <c r="F30" s="103"/>
      <c r="G30" s="116"/>
    </row>
    <row r="31" spans="1:7" ht="42.75" customHeight="1">
      <c r="A31" s="105">
        <v>13</v>
      </c>
      <c r="B31" s="115" t="s">
        <v>85</v>
      </c>
      <c r="C31" s="116"/>
      <c r="D31" s="116"/>
      <c r="E31" s="116"/>
      <c r="F31" s="103"/>
      <c r="G31" s="116"/>
    </row>
    <row r="32" spans="1:7" ht="22.5" customHeight="1">
      <c r="A32" s="112" t="s">
        <v>37</v>
      </c>
      <c r="B32" s="114" t="s">
        <v>86</v>
      </c>
      <c r="C32" s="116"/>
      <c r="D32" s="116"/>
      <c r="E32" s="116"/>
      <c r="F32" s="103"/>
      <c r="G32" s="116"/>
    </row>
    <row r="33" spans="1:7" ht="36.75" customHeight="1">
      <c r="A33" s="112" t="s">
        <v>37</v>
      </c>
      <c r="B33" s="114" t="s">
        <v>87</v>
      </c>
      <c r="C33" s="116"/>
      <c r="D33" s="116"/>
      <c r="E33" s="116"/>
      <c r="F33" s="103"/>
      <c r="G33" s="116"/>
    </row>
    <row r="34" spans="1:7">
      <c r="A34" s="105">
        <v>14</v>
      </c>
      <c r="B34" s="115" t="s">
        <v>88</v>
      </c>
      <c r="C34" s="116"/>
      <c r="D34" s="116"/>
      <c r="E34" s="116"/>
      <c r="F34" s="103"/>
      <c r="G34" s="116"/>
    </row>
    <row r="35" spans="1:7" ht="20.25" customHeight="1">
      <c r="A35" s="105">
        <v>15</v>
      </c>
      <c r="B35" s="115" t="s">
        <v>89</v>
      </c>
      <c r="C35" s="60">
        <v>300000000</v>
      </c>
      <c r="D35" s="60">
        <v>48984483</v>
      </c>
      <c r="E35" s="72">
        <f>D35</f>
        <v>48984483</v>
      </c>
      <c r="F35" s="103">
        <f t="shared" si="0"/>
        <v>0.16328160999999999</v>
      </c>
      <c r="G35" s="116"/>
    </row>
    <row r="36" spans="1:7">
      <c r="A36" s="101" t="s">
        <v>8</v>
      </c>
      <c r="B36" s="117" t="s">
        <v>9</v>
      </c>
      <c r="C36" s="116"/>
      <c r="D36" s="116"/>
      <c r="E36" s="116"/>
      <c r="F36" s="103"/>
      <c r="G36" s="116"/>
    </row>
    <row r="37" spans="1:7">
      <c r="A37" s="101" t="s">
        <v>10</v>
      </c>
      <c r="B37" s="117" t="s">
        <v>11</v>
      </c>
      <c r="C37" s="116"/>
      <c r="D37" s="116"/>
      <c r="E37" s="116"/>
      <c r="F37" s="103"/>
      <c r="G37" s="116"/>
    </row>
    <row r="38" spans="1:7">
      <c r="A38" s="105">
        <v>1</v>
      </c>
      <c r="B38" s="115" t="s">
        <v>90</v>
      </c>
      <c r="C38" s="116"/>
      <c r="D38" s="116"/>
      <c r="E38" s="116"/>
      <c r="F38" s="103"/>
      <c r="G38" s="116"/>
    </row>
    <row r="39" spans="1:7">
      <c r="A39" s="105">
        <v>2</v>
      </c>
      <c r="B39" s="115" t="s">
        <v>91</v>
      </c>
      <c r="C39" s="116"/>
      <c r="D39" s="116"/>
      <c r="E39" s="116"/>
      <c r="F39" s="103"/>
      <c r="G39" s="116"/>
    </row>
    <row r="40" spans="1:7">
      <c r="A40" s="105">
        <v>3</v>
      </c>
      <c r="B40" s="115" t="s">
        <v>92</v>
      </c>
      <c r="C40" s="116"/>
      <c r="D40" s="116"/>
      <c r="E40" s="116"/>
      <c r="F40" s="103"/>
      <c r="G40" s="116"/>
    </row>
    <row r="41" spans="1:7">
      <c r="A41" s="105">
        <v>4</v>
      </c>
      <c r="B41" s="115" t="s">
        <v>93</v>
      </c>
      <c r="C41" s="116"/>
      <c r="D41" s="116"/>
      <c r="E41" s="116"/>
      <c r="F41" s="103"/>
      <c r="G41" s="116"/>
    </row>
    <row r="42" spans="1:7">
      <c r="A42" s="105">
        <v>5</v>
      </c>
      <c r="B42" s="115" t="s">
        <v>94</v>
      </c>
      <c r="C42" s="116"/>
      <c r="D42" s="116"/>
      <c r="E42" s="116"/>
      <c r="F42" s="103"/>
      <c r="G42" s="116"/>
    </row>
    <row r="43" spans="1:7">
      <c r="A43" s="105">
        <v>6</v>
      </c>
      <c r="B43" s="115" t="s">
        <v>95</v>
      </c>
      <c r="C43" s="116"/>
      <c r="D43" s="116"/>
      <c r="E43" s="116"/>
      <c r="F43" s="103"/>
      <c r="G43" s="116"/>
    </row>
    <row r="44" spans="1:7">
      <c r="A44" s="101" t="s">
        <v>12</v>
      </c>
      <c r="B44" s="117" t="s">
        <v>13</v>
      </c>
      <c r="C44" s="116"/>
      <c r="D44" s="116"/>
      <c r="E44" s="116"/>
      <c r="F44" s="103"/>
      <c r="G44" s="116"/>
    </row>
    <row r="45" spans="1:7" s="8" customFormat="1" ht="22.2" customHeight="1">
      <c r="A45" s="101" t="s">
        <v>3</v>
      </c>
      <c r="B45" s="117" t="s">
        <v>96</v>
      </c>
      <c r="C45" s="16">
        <f>C46+C47+C48</f>
        <v>0</v>
      </c>
      <c r="D45" s="16"/>
      <c r="E45" s="16"/>
      <c r="F45" s="103"/>
      <c r="G45" s="16"/>
    </row>
    <row r="46" spans="1:7" s="8" customFormat="1">
      <c r="A46" s="105">
        <v>1</v>
      </c>
      <c r="B46" s="115" t="s">
        <v>97</v>
      </c>
      <c r="C46" s="16"/>
      <c r="D46" s="16"/>
      <c r="E46" s="16"/>
      <c r="F46" s="103"/>
      <c r="G46" s="16"/>
    </row>
    <row r="47" spans="1:7" s="8" customFormat="1">
      <c r="A47" s="105">
        <v>2</v>
      </c>
      <c r="B47" s="115" t="s">
        <v>44</v>
      </c>
      <c r="C47" s="16"/>
      <c r="D47" s="16"/>
      <c r="E47" s="16"/>
      <c r="F47" s="103"/>
      <c r="G47" s="16"/>
    </row>
    <row r="48" spans="1:7" s="8" customFormat="1" ht="15.6" customHeight="1">
      <c r="A48" s="105">
        <v>3</v>
      </c>
      <c r="B48" s="115" t="s">
        <v>98</v>
      </c>
      <c r="C48" s="16"/>
      <c r="D48" s="16"/>
      <c r="E48" s="16"/>
      <c r="F48" s="103"/>
      <c r="G48" s="16"/>
    </row>
    <row r="49" spans="1:7" ht="21" customHeight="1">
      <c r="A49" s="101" t="s">
        <v>22</v>
      </c>
      <c r="B49" s="117" t="s">
        <v>45</v>
      </c>
      <c r="C49" s="188">
        <f>C50+C51+C52</f>
        <v>7992000000</v>
      </c>
      <c r="D49" s="189">
        <f>D50+D52+D51</f>
        <v>7501289121</v>
      </c>
      <c r="E49" s="189">
        <f>E50+E52+E51</f>
        <v>7501289121</v>
      </c>
      <c r="F49" s="103">
        <f t="shared" si="0"/>
        <v>0.93859973986486489</v>
      </c>
      <c r="G49" s="190"/>
    </row>
    <row r="50" spans="1:7" ht="20.399999999999999" customHeight="1">
      <c r="A50" s="105">
        <v>1</v>
      </c>
      <c r="B50" s="115" t="s">
        <v>99</v>
      </c>
      <c r="C50" s="59">
        <f>'54 '!C23</f>
        <v>395000000</v>
      </c>
      <c r="D50" s="60">
        <f>'54 '!D23</f>
        <v>62586736</v>
      </c>
      <c r="E50" s="60">
        <f>'54 '!E23</f>
        <v>62586736</v>
      </c>
      <c r="F50" s="187">
        <f t="shared" si="0"/>
        <v>0.15844743291139241</v>
      </c>
      <c r="G50" s="58"/>
    </row>
    <row r="51" spans="1:7" ht="18.600000000000001" customHeight="1">
      <c r="A51" s="105">
        <v>2</v>
      </c>
      <c r="B51" s="115" t="s">
        <v>46</v>
      </c>
      <c r="C51" s="59"/>
      <c r="D51" s="58"/>
      <c r="E51" s="58"/>
      <c r="F51" s="103"/>
      <c r="G51" s="58"/>
    </row>
    <row r="52" spans="1:7" ht="20.399999999999999" customHeight="1">
      <c r="A52" s="118">
        <v>3</v>
      </c>
      <c r="B52" s="119" t="s">
        <v>69</v>
      </c>
      <c r="C52" s="61">
        <f>'54 '!C16</f>
        <v>7597000000</v>
      </c>
      <c r="D52" s="62">
        <f>'54 '!D16</f>
        <v>7438702385</v>
      </c>
      <c r="E52" s="62">
        <f>'54 '!E16</f>
        <v>7438702385</v>
      </c>
      <c r="F52" s="103">
        <f t="shared" si="0"/>
        <v>0.9791631413715941</v>
      </c>
      <c r="G52" s="63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ageMargins left="0.52" right="0.2" top="0.75" bottom="0.24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5E52-FBB9-4983-992A-19DB29F04DDB}">
  <dimension ref="A1:G54"/>
  <sheetViews>
    <sheetView tabSelected="1" view="pageBreakPreview" topLeftCell="A8" zoomScale="130" zoomScaleNormal="100" zoomScaleSheetLayoutView="130" workbookViewId="0">
      <selection activeCell="E29" sqref="E29"/>
    </sheetView>
  </sheetViews>
  <sheetFormatPr defaultColWidth="8.19921875" defaultRowHeight="14.4"/>
  <cols>
    <col min="1" max="1" width="4.59765625" style="3" customWidth="1"/>
    <col min="2" max="2" width="36.69921875" style="3" customWidth="1"/>
    <col min="3" max="3" width="16" style="3" customWidth="1"/>
    <col min="4" max="4" width="15" style="3" customWidth="1"/>
    <col min="5" max="5" width="14.796875" style="3" customWidth="1"/>
    <col min="6" max="6" width="8.296875" style="3" customWidth="1"/>
    <col min="7" max="7" width="6.8984375" style="3" customWidth="1"/>
    <col min="8" max="16384" width="8.19921875" style="3"/>
  </cols>
  <sheetData>
    <row r="1" spans="1:7">
      <c r="A1" s="2" t="s">
        <v>63</v>
      </c>
      <c r="B1" s="2"/>
      <c r="C1" s="2"/>
      <c r="D1" s="2"/>
      <c r="E1" s="2"/>
      <c r="F1" s="66" t="s">
        <v>57</v>
      </c>
      <c r="G1" s="66"/>
    </row>
    <row r="2" spans="1:7" ht="17.399999999999999" customHeight="1">
      <c r="A2" s="66" t="s">
        <v>146</v>
      </c>
      <c r="B2" s="66"/>
      <c r="C2" s="66"/>
      <c r="D2" s="66"/>
      <c r="E2" s="66"/>
      <c r="F2" s="66"/>
      <c r="G2" s="66"/>
    </row>
    <row r="3" spans="1:7" ht="16.2" customHeight="1">
      <c r="A3" s="67" t="s">
        <v>34</v>
      </c>
      <c r="B3" s="67"/>
      <c r="C3" s="67"/>
      <c r="D3" s="67"/>
      <c r="E3" s="67"/>
      <c r="F3" s="67"/>
      <c r="G3" s="67"/>
    </row>
    <row r="4" spans="1:7" ht="16.2" customHeight="1">
      <c r="A4" s="4"/>
      <c r="B4" s="5"/>
      <c r="C4" s="5"/>
      <c r="D4" s="5"/>
      <c r="E4" s="5"/>
      <c r="F4" s="5"/>
      <c r="G4" s="6" t="s">
        <v>108</v>
      </c>
    </row>
    <row r="5" spans="1:7">
      <c r="A5" s="4"/>
      <c r="B5" s="5"/>
      <c r="C5" s="5"/>
      <c r="D5" s="5"/>
      <c r="E5" s="5"/>
      <c r="F5" s="5"/>
      <c r="G5" s="5"/>
    </row>
    <row r="6" spans="1:7" ht="27" customHeight="1">
      <c r="A6" s="68" t="s">
        <v>64</v>
      </c>
      <c r="B6" s="68" t="s">
        <v>0</v>
      </c>
      <c r="C6" s="68" t="s">
        <v>1</v>
      </c>
      <c r="D6" s="70" t="s">
        <v>65</v>
      </c>
      <c r="E6" s="70"/>
      <c r="F6" s="71" t="s">
        <v>66</v>
      </c>
      <c r="G6" s="71"/>
    </row>
    <row r="7" spans="1:7" ht="55.2">
      <c r="A7" s="69"/>
      <c r="B7" s="69"/>
      <c r="C7" s="69"/>
      <c r="D7" s="35" t="s">
        <v>143</v>
      </c>
      <c r="E7" s="35" t="s">
        <v>59</v>
      </c>
      <c r="F7" s="33" t="s">
        <v>67</v>
      </c>
      <c r="G7" s="33" t="s">
        <v>60</v>
      </c>
    </row>
    <row r="8" spans="1:7">
      <c r="A8" s="7" t="s">
        <v>2</v>
      </c>
      <c r="B8" s="7" t="s">
        <v>3</v>
      </c>
      <c r="C8" s="7">
        <v>1</v>
      </c>
      <c r="D8" s="7">
        <v>2</v>
      </c>
      <c r="E8" s="7">
        <v>3</v>
      </c>
      <c r="F8" s="7" t="s">
        <v>4</v>
      </c>
      <c r="G8" s="7">
        <v>5</v>
      </c>
    </row>
    <row r="9" spans="1:7" ht="22.5" customHeight="1">
      <c r="A9" s="50"/>
      <c r="B9" s="50" t="s">
        <v>23</v>
      </c>
      <c r="C9" s="192">
        <f>C10+C36</f>
        <v>102343290857</v>
      </c>
      <c r="D9" s="192">
        <f>D10+D36</f>
        <v>37038629825</v>
      </c>
      <c r="E9" s="192">
        <f>E10+E36</f>
        <v>37038629825</v>
      </c>
      <c r="F9" s="38">
        <f>E9/C9</f>
        <v>0.36190579289415786</v>
      </c>
      <c r="G9" s="14"/>
    </row>
    <row r="10" spans="1:7">
      <c r="A10" s="36" t="s">
        <v>2</v>
      </c>
      <c r="B10" s="23" t="s">
        <v>47</v>
      </c>
      <c r="C10" s="193">
        <f>C11+C14+C15+C30+C31+C32+C33+C34+C35</f>
        <v>72802297600</v>
      </c>
      <c r="D10" s="193">
        <f>D11+D14+D15+D30+D31+D32+D33+D34+D35</f>
        <v>30074097232</v>
      </c>
      <c r="E10" s="193">
        <f>E11+E14+E15+E30+E31+E32+E33+E34+E35</f>
        <v>30074097232</v>
      </c>
      <c r="F10" s="39">
        <f t="shared" ref="F10:F29" si="0">E10/C10</f>
        <v>0.41309269382179498</v>
      </c>
      <c r="G10" s="9"/>
    </row>
    <row r="11" spans="1:7" ht="15" customHeight="1">
      <c r="A11" s="51" t="s">
        <v>6</v>
      </c>
      <c r="B11" s="52" t="s">
        <v>25</v>
      </c>
      <c r="C11" s="193">
        <f>C12+C13</f>
        <v>9047917600</v>
      </c>
      <c r="D11" s="193">
        <f t="shared" ref="D11:E11" si="1">D12+D13</f>
        <v>4168194130</v>
      </c>
      <c r="E11" s="193">
        <f t="shared" si="1"/>
        <v>4168194130</v>
      </c>
      <c r="F11" s="39">
        <f t="shared" si="0"/>
        <v>0.46067993921606892</v>
      </c>
      <c r="G11" s="13"/>
    </row>
    <row r="12" spans="1:7" ht="18" customHeight="1">
      <c r="A12" s="53">
        <v>1</v>
      </c>
      <c r="B12" s="54" t="s">
        <v>48</v>
      </c>
      <c r="C12" s="194">
        <v>9047917600</v>
      </c>
      <c r="D12" s="194">
        <v>4168194130</v>
      </c>
      <c r="E12" s="194">
        <f>D12</f>
        <v>4168194130</v>
      </c>
      <c r="F12" s="39">
        <f t="shared" si="0"/>
        <v>0.46067993921606892</v>
      </c>
      <c r="G12" s="11"/>
    </row>
    <row r="13" spans="1:7" ht="18.600000000000001" customHeight="1">
      <c r="A13" s="55">
        <v>2</v>
      </c>
      <c r="B13" s="56" t="s">
        <v>100</v>
      </c>
      <c r="C13" s="10"/>
      <c r="D13" s="10"/>
      <c r="E13" s="10"/>
      <c r="F13" s="39"/>
      <c r="G13" s="11"/>
    </row>
    <row r="14" spans="1:7">
      <c r="A14" s="51" t="s">
        <v>8</v>
      </c>
      <c r="B14" s="37" t="s">
        <v>29</v>
      </c>
      <c r="C14" s="10"/>
      <c r="D14" s="10"/>
      <c r="E14" s="10"/>
      <c r="F14" s="39"/>
      <c r="G14" s="11"/>
    </row>
    <row r="15" spans="1:7" ht="19.2" customHeight="1">
      <c r="A15" s="36" t="s">
        <v>10</v>
      </c>
      <c r="B15" s="37" t="s">
        <v>26</v>
      </c>
      <c r="C15" s="12">
        <f>SUM(C17:C29)</f>
        <v>63754380000</v>
      </c>
      <c r="D15" s="12">
        <f t="shared" ref="D15:E15" si="2">SUM(D17:D29)</f>
        <v>25905903102</v>
      </c>
      <c r="E15" s="12">
        <f>SUM(E17:E29)</f>
        <v>25905903102</v>
      </c>
      <c r="F15" s="39">
        <f t="shared" si="0"/>
        <v>0.40633918958979759</v>
      </c>
      <c r="G15" s="13"/>
    </row>
    <row r="16" spans="1:7">
      <c r="A16" s="36"/>
      <c r="B16" s="57" t="s">
        <v>49</v>
      </c>
      <c r="C16" s="10"/>
      <c r="D16" s="10"/>
      <c r="E16" s="10"/>
      <c r="F16" s="39"/>
      <c r="G16" s="11"/>
    </row>
    <row r="17" spans="1:7" ht="17.25" customHeight="1">
      <c r="A17" s="48">
        <v>1</v>
      </c>
      <c r="B17" s="42" t="s">
        <v>112</v>
      </c>
      <c r="C17" s="43">
        <v>32274000000</v>
      </c>
      <c r="D17" s="73">
        <v>13497486521</v>
      </c>
      <c r="E17" s="73">
        <v>13497486521</v>
      </c>
      <c r="F17" s="39">
        <f t="shared" si="0"/>
        <v>0.41821548370205119</v>
      </c>
      <c r="G17" s="11"/>
    </row>
    <row r="18" spans="1:7" ht="17.25" customHeight="1">
      <c r="A18" s="48">
        <v>2</v>
      </c>
      <c r="B18" s="42" t="s">
        <v>113</v>
      </c>
      <c r="C18" s="41">
        <v>350000000</v>
      </c>
      <c r="D18" s="47">
        <v>16454754</v>
      </c>
      <c r="E18" s="47">
        <v>16454754</v>
      </c>
      <c r="F18" s="39">
        <f t="shared" si="0"/>
        <v>4.7013582857142855E-2</v>
      </c>
      <c r="G18" s="11"/>
    </row>
    <row r="19" spans="1:7" ht="17.25" customHeight="1">
      <c r="A19" s="48">
        <v>3</v>
      </c>
      <c r="B19" s="42" t="s">
        <v>114</v>
      </c>
      <c r="C19" s="41">
        <v>5174000000</v>
      </c>
      <c r="D19" s="47">
        <v>2051452100</v>
      </c>
      <c r="E19" s="47">
        <v>2051452100</v>
      </c>
      <c r="F19" s="39">
        <f t="shared" si="0"/>
        <v>0.39649248163896406</v>
      </c>
      <c r="G19" s="11"/>
    </row>
    <row r="20" spans="1:7" ht="17.25" customHeight="1">
      <c r="A20" s="48">
        <v>4</v>
      </c>
      <c r="B20" s="42" t="s">
        <v>115</v>
      </c>
      <c r="C20" s="41">
        <v>300000000</v>
      </c>
      <c r="D20" s="47">
        <v>252594010</v>
      </c>
      <c r="E20" s="47">
        <v>252594010</v>
      </c>
      <c r="F20" s="39">
        <f t="shared" si="0"/>
        <v>0.84198003333333338</v>
      </c>
      <c r="G20" s="11"/>
    </row>
    <row r="21" spans="1:7" ht="17.25" customHeight="1">
      <c r="A21" s="48">
        <v>5</v>
      </c>
      <c r="B21" s="42" t="s">
        <v>120</v>
      </c>
      <c r="C21" s="41">
        <v>150000000</v>
      </c>
      <c r="D21" s="47">
        <v>2340000</v>
      </c>
      <c r="E21" s="47">
        <v>2340000</v>
      </c>
      <c r="F21" s="39">
        <f t="shared" si="0"/>
        <v>1.5599999999999999E-2</v>
      </c>
      <c r="G21" s="11"/>
    </row>
    <row r="22" spans="1:7" ht="17.25" customHeight="1">
      <c r="A22" s="48">
        <v>6</v>
      </c>
      <c r="B22" s="42" t="s">
        <v>116</v>
      </c>
      <c r="C22" s="41">
        <v>200000000</v>
      </c>
      <c r="D22" s="47">
        <v>99795360</v>
      </c>
      <c r="E22" s="47">
        <v>99795360</v>
      </c>
      <c r="F22" s="39">
        <f t="shared" si="0"/>
        <v>0.4989768</v>
      </c>
      <c r="G22" s="11"/>
    </row>
    <row r="23" spans="1:7" ht="17.25" customHeight="1">
      <c r="A23" s="48">
        <v>7</v>
      </c>
      <c r="B23" s="42" t="s">
        <v>117</v>
      </c>
      <c r="C23" s="41">
        <v>407000000</v>
      </c>
      <c r="D23" s="47">
        <v>0</v>
      </c>
      <c r="E23" s="47">
        <v>0</v>
      </c>
      <c r="F23" s="39">
        <f t="shared" si="0"/>
        <v>0</v>
      </c>
      <c r="G23" s="11"/>
    </row>
    <row r="24" spans="1:7" ht="17.25" customHeight="1">
      <c r="A24" s="48">
        <v>8</v>
      </c>
      <c r="B24" s="42" t="s">
        <v>118</v>
      </c>
      <c r="C24" s="41">
        <v>205000000</v>
      </c>
      <c r="D24" s="47">
        <v>23120000</v>
      </c>
      <c r="E24" s="47">
        <v>23120000</v>
      </c>
      <c r="F24" s="39">
        <f t="shared" si="0"/>
        <v>0.11278048780487805</v>
      </c>
      <c r="G24" s="11"/>
    </row>
    <row r="25" spans="1:7" ht="17.25" customHeight="1">
      <c r="A25" s="48">
        <v>9</v>
      </c>
      <c r="B25" s="42" t="s">
        <v>119</v>
      </c>
      <c r="C25" s="41">
        <v>13503380000</v>
      </c>
      <c r="D25" s="47">
        <v>6314200437</v>
      </c>
      <c r="E25" s="47">
        <v>6314200437</v>
      </c>
      <c r="F25" s="39">
        <f t="shared" si="0"/>
        <v>0.46760147733382307</v>
      </c>
      <c r="G25" s="11"/>
    </row>
    <row r="26" spans="1:7" ht="17.25" customHeight="1">
      <c r="A26" s="48">
        <v>10</v>
      </c>
      <c r="B26" s="42" t="s">
        <v>121</v>
      </c>
      <c r="C26" s="41">
        <v>8954000000</v>
      </c>
      <c r="D26" s="47">
        <v>2734182950</v>
      </c>
      <c r="E26" s="47">
        <v>2734182950</v>
      </c>
      <c r="F26" s="39">
        <f t="shared" si="0"/>
        <v>0.30535882845655571</v>
      </c>
      <c r="G26" s="11"/>
    </row>
    <row r="27" spans="1:7" ht="17.25" customHeight="1">
      <c r="A27" s="48">
        <v>11</v>
      </c>
      <c r="B27" s="42" t="s">
        <v>122</v>
      </c>
      <c r="C27" s="41">
        <v>1637000000</v>
      </c>
      <c r="D27" s="47">
        <v>650000000</v>
      </c>
      <c r="E27" s="47">
        <v>650000000</v>
      </c>
      <c r="F27" s="39">
        <f t="shared" si="0"/>
        <v>0.39706780696395844</v>
      </c>
      <c r="G27" s="11"/>
    </row>
    <row r="28" spans="1:7" ht="17.25" customHeight="1">
      <c r="A28" s="48">
        <v>12</v>
      </c>
      <c r="B28" s="42" t="s">
        <v>123</v>
      </c>
      <c r="C28" s="41">
        <v>355000000</v>
      </c>
      <c r="D28" s="47">
        <v>202026970</v>
      </c>
      <c r="E28" s="47">
        <v>202026970</v>
      </c>
      <c r="F28" s="39">
        <f t="shared" si="0"/>
        <v>0.56909005633802812</v>
      </c>
      <c r="G28" s="11"/>
    </row>
    <row r="29" spans="1:7" ht="17.25" customHeight="1">
      <c r="A29" s="48">
        <v>13</v>
      </c>
      <c r="B29" s="42" t="s">
        <v>124</v>
      </c>
      <c r="C29" s="41">
        <v>245000000</v>
      </c>
      <c r="D29" s="47">
        <v>62250000</v>
      </c>
      <c r="E29" s="47">
        <v>62250000</v>
      </c>
      <c r="F29" s="39">
        <f t="shared" si="0"/>
        <v>0.25408163265306122</v>
      </c>
      <c r="G29" s="11"/>
    </row>
    <row r="30" spans="1:7" ht="13.8" customHeight="1">
      <c r="A30" s="36" t="s">
        <v>12</v>
      </c>
      <c r="B30" s="37" t="s">
        <v>27</v>
      </c>
      <c r="C30" s="10"/>
      <c r="D30" s="10"/>
      <c r="E30" s="15"/>
      <c r="F30" s="39"/>
      <c r="G30" s="11"/>
    </row>
    <row r="31" spans="1:7" ht="19.2" customHeight="1">
      <c r="A31" s="18" t="s">
        <v>20</v>
      </c>
      <c r="B31" s="21" t="s">
        <v>71</v>
      </c>
      <c r="C31" s="10"/>
      <c r="D31" s="10"/>
      <c r="E31" s="15"/>
      <c r="F31" s="39"/>
      <c r="G31" s="11"/>
    </row>
    <row r="32" spans="1:7" ht="17.399999999999999" customHeight="1">
      <c r="A32" s="18" t="s">
        <v>50</v>
      </c>
      <c r="B32" s="22" t="s">
        <v>101</v>
      </c>
      <c r="C32" s="15"/>
      <c r="D32" s="15"/>
      <c r="E32" s="15"/>
      <c r="F32" s="39"/>
      <c r="G32" s="15"/>
    </row>
    <row r="33" spans="1:7" ht="14.4" customHeight="1">
      <c r="A33" s="18" t="s">
        <v>51</v>
      </c>
      <c r="B33" s="22" t="s">
        <v>52</v>
      </c>
      <c r="C33" s="15"/>
      <c r="D33" s="15"/>
      <c r="E33" s="15"/>
      <c r="F33" s="39"/>
      <c r="G33" s="15"/>
    </row>
    <row r="34" spans="1:7" ht="21" customHeight="1">
      <c r="A34" s="18" t="s">
        <v>53</v>
      </c>
      <c r="B34" s="22" t="s">
        <v>54</v>
      </c>
      <c r="C34" s="15"/>
      <c r="D34" s="15"/>
      <c r="E34" s="15"/>
      <c r="F34" s="39"/>
      <c r="G34" s="15"/>
    </row>
    <row r="35" spans="1:7" ht="19.2" customHeight="1">
      <c r="A35" s="18" t="s">
        <v>55</v>
      </c>
      <c r="B35" s="22" t="s">
        <v>31</v>
      </c>
      <c r="C35" s="15"/>
      <c r="D35" s="15"/>
      <c r="E35" s="15"/>
      <c r="F35" s="39"/>
      <c r="G35" s="15"/>
    </row>
    <row r="36" spans="1:7" ht="34.200000000000003" customHeight="1">
      <c r="A36" s="18" t="s">
        <v>3</v>
      </c>
      <c r="B36" s="23" t="s">
        <v>102</v>
      </c>
      <c r="C36" s="49">
        <f>C37+C38+C52</f>
        <v>29540993257</v>
      </c>
      <c r="D36" s="49">
        <f t="shared" ref="D36:E36" si="3">D37+D38+D52</f>
        <v>6964532593</v>
      </c>
      <c r="E36" s="49">
        <f t="shared" si="3"/>
        <v>6964532593</v>
      </c>
      <c r="F36" s="39">
        <f t="shared" ref="F36" si="4">E36/C36</f>
        <v>0.23575824050363278</v>
      </c>
      <c r="G36" s="15"/>
    </row>
    <row r="37" spans="1:7" ht="31.8" customHeight="1">
      <c r="A37" s="19">
        <v>1</v>
      </c>
      <c r="B37" s="191" t="s">
        <v>103</v>
      </c>
      <c r="C37" s="15"/>
      <c r="D37" s="15"/>
      <c r="E37" s="15"/>
      <c r="F37" s="39"/>
      <c r="G37" s="15"/>
    </row>
    <row r="38" spans="1:7" ht="33.6" customHeight="1">
      <c r="A38" s="20">
        <v>2</v>
      </c>
      <c r="B38" s="191" t="s">
        <v>56</v>
      </c>
      <c r="C38" s="64">
        <f>SUM(C39:C51)</f>
        <v>29540993257</v>
      </c>
      <c r="D38" s="64">
        <f t="shared" ref="D38:E38" si="5">SUM(D39:D51)</f>
        <v>6964532593</v>
      </c>
      <c r="E38" s="64">
        <f t="shared" si="5"/>
        <v>6964532593</v>
      </c>
      <c r="F38" s="39">
        <f>E38/C38</f>
        <v>0.23575824050363278</v>
      </c>
      <c r="G38" s="15"/>
    </row>
    <row r="39" spans="1:7" ht="17.25" customHeight="1">
      <c r="A39" s="186" t="s">
        <v>125</v>
      </c>
      <c r="B39" s="44" t="s">
        <v>112</v>
      </c>
      <c r="C39" s="45">
        <v>5410000000</v>
      </c>
      <c r="D39" s="46"/>
      <c r="E39" s="46"/>
      <c r="F39" s="39"/>
      <c r="G39" s="185"/>
    </row>
    <row r="40" spans="1:7" ht="17.25" customHeight="1">
      <c r="A40" s="186" t="s">
        <v>126</v>
      </c>
      <c r="B40" s="44" t="s">
        <v>113</v>
      </c>
      <c r="C40" s="45"/>
      <c r="D40" s="46"/>
      <c r="E40" s="46"/>
      <c r="F40" s="39"/>
      <c r="G40" s="185"/>
    </row>
    <row r="41" spans="1:7" ht="17.25" customHeight="1">
      <c r="A41" s="186" t="s">
        <v>127</v>
      </c>
      <c r="B41" s="44" t="s">
        <v>114</v>
      </c>
      <c r="C41" s="45"/>
      <c r="D41" s="46"/>
      <c r="E41" s="46"/>
      <c r="F41" s="39"/>
      <c r="G41" s="185"/>
    </row>
    <row r="42" spans="1:7" ht="17.25" customHeight="1">
      <c r="A42" s="186" t="s">
        <v>128</v>
      </c>
      <c r="B42" s="44" t="s">
        <v>115</v>
      </c>
      <c r="C42" s="45"/>
      <c r="D42" s="46"/>
      <c r="E42" s="46"/>
      <c r="F42" s="39"/>
      <c r="G42" s="185"/>
    </row>
    <row r="43" spans="1:7" ht="17.25" customHeight="1">
      <c r="A43" s="186" t="s">
        <v>129</v>
      </c>
      <c r="B43" s="44" t="s">
        <v>120</v>
      </c>
      <c r="C43" s="45"/>
      <c r="D43" s="46"/>
      <c r="E43" s="46"/>
      <c r="F43" s="39"/>
      <c r="G43" s="185"/>
    </row>
    <row r="44" spans="1:7" ht="17.25" customHeight="1">
      <c r="A44" s="186" t="s">
        <v>130</v>
      </c>
      <c r="B44" s="44" t="s">
        <v>116</v>
      </c>
      <c r="C44" s="45"/>
      <c r="D44" s="46"/>
      <c r="E44" s="46"/>
      <c r="F44" s="39"/>
      <c r="G44" s="185"/>
    </row>
    <row r="45" spans="1:7" ht="17.25" customHeight="1">
      <c r="A45" s="186" t="s">
        <v>131</v>
      </c>
      <c r="B45" s="44" t="s">
        <v>117</v>
      </c>
      <c r="C45" s="45"/>
      <c r="D45" s="46"/>
      <c r="E45" s="46"/>
      <c r="F45" s="39"/>
      <c r="G45" s="185"/>
    </row>
    <row r="46" spans="1:7" ht="17.25" customHeight="1">
      <c r="A46" s="186" t="s">
        <v>132</v>
      </c>
      <c r="B46" s="44" t="s">
        <v>118</v>
      </c>
      <c r="C46" s="45">
        <v>5156613257</v>
      </c>
      <c r="D46" s="73">
        <v>2028769745</v>
      </c>
      <c r="E46" s="73">
        <v>2028769745</v>
      </c>
      <c r="F46" s="39">
        <f>E46/C46</f>
        <v>0.39343065766004176</v>
      </c>
      <c r="G46" s="185"/>
    </row>
    <row r="47" spans="1:7" ht="25.8" customHeight="1">
      <c r="A47" s="186" t="s">
        <v>133</v>
      </c>
      <c r="B47" s="44" t="s">
        <v>119</v>
      </c>
      <c r="C47" s="45">
        <f>11783000000+2087380000</f>
        <v>13870380000</v>
      </c>
      <c r="D47" s="45">
        <v>2244841648</v>
      </c>
      <c r="E47" s="45">
        <v>2244841648</v>
      </c>
      <c r="F47" s="39">
        <f t="shared" ref="F47:F51" si="6">E47/C47</f>
        <v>0.16184427881572097</v>
      </c>
      <c r="G47" s="185"/>
    </row>
    <row r="48" spans="1:7" ht="17.25" customHeight="1">
      <c r="A48" s="186" t="s">
        <v>134</v>
      </c>
      <c r="B48" s="44" t="s">
        <v>121</v>
      </c>
      <c r="C48" s="45">
        <v>3471000000</v>
      </c>
      <c r="D48" s="45">
        <v>1761498000</v>
      </c>
      <c r="E48" s="45">
        <v>1761498000</v>
      </c>
      <c r="F48" s="39">
        <f t="shared" si="6"/>
        <v>0.50749006050129641</v>
      </c>
      <c r="G48" s="185"/>
    </row>
    <row r="49" spans="1:7" ht="17.25" customHeight="1">
      <c r="A49" s="186" t="s">
        <v>135</v>
      </c>
      <c r="B49" s="44" t="s">
        <v>122</v>
      </c>
      <c r="C49" s="45"/>
      <c r="D49" s="46"/>
      <c r="E49" s="46"/>
      <c r="F49" s="39"/>
      <c r="G49" s="185"/>
    </row>
    <row r="50" spans="1:7" ht="17.25" customHeight="1">
      <c r="A50" s="186" t="s">
        <v>136</v>
      </c>
      <c r="B50" s="44" t="s">
        <v>123</v>
      </c>
      <c r="C50" s="45">
        <v>1369000000</v>
      </c>
      <c r="D50" s="45">
        <v>867173200</v>
      </c>
      <c r="E50" s="45">
        <v>867173200</v>
      </c>
      <c r="F50" s="39">
        <f t="shared" si="6"/>
        <v>0.63343550036523011</v>
      </c>
      <c r="G50" s="185"/>
    </row>
    <row r="51" spans="1:7" ht="17.25" customHeight="1">
      <c r="A51" s="186" t="s">
        <v>137</v>
      </c>
      <c r="B51" s="44" t="s">
        <v>124</v>
      </c>
      <c r="C51" s="45">
        <v>264000000</v>
      </c>
      <c r="D51" s="45">
        <v>62250000</v>
      </c>
      <c r="E51" s="45">
        <v>62250000</v>
      </c>
      <c r="F51" s="39">
        <f t="shared" si="6"/>
        <v>0.23579545454545456</v>
      </c>
      <c r="G51" s="185"/>
    </row>
    <row r="52" spans="1:7" ht="17.399999999999999" customHeight="1">
      <c r="A52" s="24"/>
      <c r="B52" s="25"/>
      <c r="C52" s="17"/>
      <c r="D52" s="17"/>
      <c r="E52" s="17"/>
      <c r="F52" s="40"/>
      <c r="G52" s="17"/>
    </row>
    <row r="53" spans="1:7">
      <c r="B53" s="26"/>
    </row>
    <row r="54" spans="1:7">
      <c r="B54" s="27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ageMargins left="0.7" right="0.31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54 </vt:lpstr>
      <vt:lpstr>55 </vt:lpstr>
      <vt:lpstr>56.1.</vt:lpstr>
      <vt:lpstr>'54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Chien</dc:creator>
  <cp:lastModifiedBy>LANKT</cp:lastModifiedBy>
  <cp:lastPrinted>2026-07-06T09:09:01Z</cp:lastPrinted>
  <dcterms:created xsi:type="dcterms:W3CDTF">2026-04-10T01:07:10Z</dcterms:created>
  <dcterms:modified xsi:type="dcterms:W3CDTF">2026-07-06T09:47:41Z</dcterms:modified>
</cp:coreProperties>
</file>